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3 - Pomůcky " sheetId="2" r:id="rId2"/>
    <sheet name="003 - Pomůcky _01" sheetId="3" r:id="rId3"/>
    <sheet name="003 - Pomůcky _02" sheetId="4" r:id="rId4"/>
    <sheet name="011 - Pomůcky cvičná kuch..." sheetId="5" r:id="rId5"/>
    <sheet name="Pokyny pro vyplnění" sheetId="6" r:id="rId6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'003 - Pomůcky '!$C$84:$K$126</definedName>
    <definedName name="_xlnm.Print_Area" localSheetId="1">'003 - Pomůcky '!$C$4:$J$38,'003 - Pomůcky '!$C$44:$J$64,'003 - Pomůcky '!$C$70:$K$126</definedName>
    <definedName name="_xlnm.Print_Titles" localSheetId="1">'003 - Pomůcky '!$84:$84</definedName>
    <definedName name="_xlnm._FilterDatabase" localSheetId="2" hidden="1">'003 - Pomůcky _01'!$C$85:$K$133</definedName>
    <definedName name="_xlnm.Print_Area" localSheetId="2">'003 - Pomůcky _01'!$C$4:$J$38,'003 - Pomůcky _01'!$C$44:$J$65,'003 - Pomůcky _01'!$C$71:$K$133</definedName>
    <definedName name="_xlnm.Print_Titles" localSheetId="2">'003 - Pomůcky _01'!$85:$85</definedName>
    <definedName name="_xlnm._FilterDatabase" localSheetId="3" hidden="1">'003 - Pomůcky _02'!$C$84:$K$113</definedName>
    <definedName name="_xlnm.Print_Area" localSheetId="3">'003 - Pomůcky _02'!$C$4:$J$38,'003 - Pomůcky _02'!$C$44:$J$64,'003 - Pomůcky _02'!$C$70:$K$113</definedName>
    <definedName name="_xlnm.Print_Titles" localSheetId="3">'003 - Pomůcky _02'!$84:$84</definedName>
    <definedName name="_xlnm._FilterDatabase" localSheetId="4" hidden="1">'011 - Pomůcky cvičná kuch...'!$C$84:$K$103</definedName>
    <definedName name="_xlnm.Print_Area" localSheetId="4">'011 - Pomůcky cvičná kuch...'!$C$4:$J$38,'011 - Pomůcky cvičná kuch...'!$C$44:$J$64,'011 - Pomůcky cvičná kuch...'!$C$70:$K$103</definedName>
    <definedName name="_xlnm.Print_Titles" localSheetId="4">'011 - Pomůcky cvičná kuch...'!$84:$84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5" r="BI103"/>
  <c r="BH103"/>
  <c r="BG103"/>
  <c r="BF103"/>
  <c r="T103"/>
  <c r="T102"/>
  <c r="R103"/>
  <c r="R102"/>
  <c r="P103"/>
  <c r="P102"/>
  <c r="BK103"/>
  <c r="BK102"/>
  <c r="J102"/>
  <c r="J103"/>
  <c r="BE103"/>
  <c r="J6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58"/>
  <c i="5" r="BH88"/>
  <c r="F35"/>
  <c i="1" r="BC58"/>
  <c i="5" r="BG88"/>
  <c r="F34"/>
  <c i="1" r="BB58"/>
  <c i="5" r="BF88"/>
  <c r="J33"/>
  <c i="1" r="AW58"/>
  <c i="5" r="F33"/>
  <c i="1" r="BA58"/>
  <c i="5" r="T88"/>
  <c r="T87"/>
  <c r="T86"/>
  <c r="T85"/>
  <c r="R88"/>
  <c r="R87"/>
  <c r="R86"/>
  <c r="R85"/>
  <c r="P88"/>
  <c r="P87"/>
  <c r="P86"/>
  <c r="P85"/>
  <c i="1" r="AU58"/>
  <c i="5" r="BK88"/>
  <c r="BK87"/>
  <c r="J87"/>
  <c r="BK86"/>
  <c r="J86"/>
  <c r="BK85"/>
  <c r="J85"/>
  <c r="J60"/>
  <c r="J29"/>
  <c i="1" r="AG58"/>
  <c i="5" r="J88"/>
  <c r="BE88"/>
  <c r="J32"/>
  <c i="1" r="AV58"/>
  <c i="5" r="F32"/>
  <c i="1" r="AZ58"/>
  <c i="5" r="J62"/>
  <c r="J61"/>
  <c r="F79"/>
  <c r="E77"/>
  <c r="F53"/>
  <c r="E51"/>
  <c r="J38"/>
  <c r="J23"/>
  <c r="E23"/>
  <c r="J81"/>
  <c r="J55"/>
  <c r="J22"/>
  <c r="J20"/>
  <c r="E20"/>
  <c r="F82"/>
  <c r="F56"/>
  <c r="J19"/>
  <c r="J17"/>
  <c r="E17"/>
  <c r="F81"/>
  <c r="F55"/>
  <c r="J16"/>
  <c r="J14"/>
  <c r="J79"/>
  <c r="J53"/>
  <c r="E7"/>
  <c r="E73"/>
  <c r="E47"/>
  <c i="1" r="AY57"/>
  <c r="AX57"/>
  <c i="4" r="BI113"/>
  <c r="BH113"/>
  <c r="BG113"/>
  <c r="BF113"/>
  <c r="T113"/>
  <c r="T112"/>
  <c r="R113"/>
  <c r="R112"/>
  <c r="P113"/>
  <c r="P112"/>
  <c r="BK113"/>
  <c r="BK112"/>
  <c r="J112"/>
  <c r="J113"/>
  <c r="BE113"/>
  <c r="J6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57"/>
  <c i="4" r="BH88"/>
  <c r="F35"/>
  <c i="1" r="BC57"/>
  <c i="4" r="BG88"/>
  <c r="F34"/>
  <c i="1" r="BB57"/>
  <c i="4" r="BF88"/>
  <c r="J33"/>
  <c i="1" r="AW57"/>
  <c i="4" r="F33"/>
  <c i="1" r="BA57"/>
  <c i="4" r="T88"/>
  <c r="T87"/>
  <c r="T86"/>
  <c r="T85"/>
  <c r="R88"/>
  <c r="R87"/>
  <c r="R86"/>
  <c r="R85"/>
  <c r="P88"/>
  <c r="P87"/>
  <c r="P86"/>
  <c r="P85"/>
  <c i="1" r="AU57"/>
  <c i="4" r="BK88"/>
  <c r="BK87"/>
  <c r="J87"/>
  <c r="BK86"/>
  <c r="J86"/>
  <c r="BK85"/>
  <c r="J85"/>
  <c r="J60"/>
  <c r="J29"/>
  <c i="1" r="AG57"/>
  <c i="4" r="J88"/>
  <c r="BE88"/>
  <c r="J32"/>
  <c i="1" r="AV57"/>
  <c i="4" r="F32"/>
  <c i="1" r="AZ57"/>
  <c i="4" r="J62"/>
  <c r="J61"/>
  <c r="F79"/>
  <c r="E77"/>
  <c r="F53"/>
  <c r="E51"/>
  <c r="J38"/>
  <c r="J23"/>
  <c r="E23"/>
  <c r="J81"/>
  <c r="J55"/>
  <c r="J22"/>
  <c r="J20"/>
  <c r="E20"/>
  <c r="F82"/>
  <c r="F56"/>
  <c r="J19"/>
  <c r="J17"/>
  <c r="E17"/>
  <c r="F81"/>
  <c r="F55"/>
  <c r="J16"/>
  <c r="J14"/>
  <c r="J79"/>
  <c r="J53"/>
  <c r="E7"/>
  <c r="E73"/>
  <c r="E47"/>
  <c i="1" r="AY55"/>
  <c r="AX55"/>
  <c i="3"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4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6"/>
  <c i="1" r="BD55"/>
  <c i="3" r="BH89"/>
  <c r="F35"/>
  <c i="1" r="BC55"/>
  <c i="3" r="BG89"/>
  <c r="F34"/>
  <c i="1" r="BB55"/>
  <c i="3" r="BF89"/>
  <c r="J33"/>
  <c i="1" r="AW55"/>
  <c i="3" r="F33"/>
  <c i="1" r="BA55"/>
  <c i="3" r="T89"/>
  <c r="T88"/>
  <c r="T87"/>
  <c r="T86"/>
  <c r="R89"/>
  <c r="R88"/>
  <c r="R87"/>
  <c r="R86"/>
  <c r="P89"/>
  <c r="P88"/>
  <c r="P87"/>
  <c r="P86"/>
  <c i="1" r="AU55"/>
  <c i="3" r="BK89"/>
  <c r="BK88"/>
  <c r="J88"/>
  <c r="BK87"/>
  <c r="J87"/>
  <c r="BK86"/>
  <c r="J86"/>
  <c r="J60"/>
  <c r="J29"/>
  <c i="1" r="AG55"/>
  <c i="3" r="J89"/>
  <c r="BE89"/>
  <c r="J32"/>
  <c i="1" r="AV55"/>
  <c i="3" r="F32"/>
  <c i="1" r="AZ55"/>
  <c i="3" r="J62"/>
  <c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53"/>
  <c r="AX53"/>
  <c i="2" r="BI126"/>
  <c r="BH126"/>
  <c r="BG126"/>
  <c r="BF126"/>
  <c r="T126"/>
  <c r="T125"/>
  <c r="R126"/>
  <c r="R125"/>
  <c r="P126"/>
  <c r="P125"/>
  <c r="BK126"/>
  <c r="BK125"/>
  <c r="J125"/>
  <c r="J126"/>
  <c r="BE126"/>
  <c r="J63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53"/>
  <c i="2" r="BH88"/>
  <c r="F35"/>
  <c i="1" r="BC53"/>
  <c i="2" r="BG88"/>
  <c r="F34"/>
  <c i="1" r="BB53"/>
  <c i="2" r="BF88"/>
  <c r="J33"/>
  <c i="1" r="AW53"/>
  <c i="2" r="F33"/>
  <c i="1" r="BA53"/>
  <c i="2" r="T88"/>
  <c r="T87"/>
  <c r="T86"/>
  <c r="T85"/>
  <c r="R88"/>
  <c r="R87"/>
  <c r="R86"/>
  <c r="R85"/>
  <c r="P88"/>
  <c r="P87"/>
  <c r="P86"/>
  <c r="P85"/>
  <c i="1" r="AU53"/>
  <c i="2" r="BK88"/>
  <c r="BK87"/>
  <c r="J87"/>
  <c r="BK86"/>
  <c r="J86"/>
  <c r="BK85"/>
  <c r="J85"/>
  <c r="J60"/>
  <c r="J29"/>
  <c i="1" r="AG53"/>
  <c i="2" r="J88"/>
  <c r="BE88"/>
  <c r="J32"/>
  <c i="1" r="AV53"/>
  <c i="2" r="F32"/>
  <c i="1" r="AZ53"/>
  <c i="2" r="J62"/>
  <c r="J61"/>
  <c r="F79"/>
  <c r="E77"/>
  <c r="F53"/>
  <c r="E51"/>
  <c r="J38"/>
  <c r="J23"/>
  <c r="E23"/>
  <c r="J81"/>
  <c r="J55"/>
  <c r="J22"/>
  <c r="J20"/>
  <c r="E20"/>
  <c r="F82"/>
  <c r="F56"/>
  <c r="J19"/>
  <c r="J17"/>
  <c r="E17"/>
  <c r="F81"/>
  <c r="F55"/>
  <c r="J16"/>
  <c r="J14"/>
  <c r="J79"/>
  <c r="J53"/>
  <c r="E7"/>
  <c r="E73"/>
  <c r="E47"/>
  <c i="1" r="BD56"/>
  <c r="BC56"/>
  <c r="BB56"/>
  <c r="BA56"/>
  <c r="AZ56"/>
  <c r="AY56"/>
  <c r="AX56"/>
  <c r="AW56"/>
  <c r="AV56"/>
  <c r="AU56"/>
  <c r="AT56"/>
  <c r="AS56"/>
  <c r="AG56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T57"/>
  <c r="AN57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<sst xmlns="http://schemas.openxmlformats.org/spreadsheetml/2006/main">
  <si>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</si>
  <si>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</si>
  <si>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</si>
  <si>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</si>
  <si>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</si>
  <si>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</si>
  <si>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</si>
  <si>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{4344d745-abff-4bc1-9f42-440ce3b267c1}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</si>
  <si>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</si>
  <si>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</si>
  <si>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</si>
  <si>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</si>
  <si>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</si>
  <si>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</si>
  <si>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</si>
  <si>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</si>
  <si>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</si>
  <si>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</si>
  <si>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</si>
  <si>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odborných učeben v Karviné - školy I - pomůcky</t>
  </si>
  <si>
    <t>KSO:</t>
  </si>
  <si>
    <t/>
  </si>
  <si>
    <t>CC-CZ:</t>
  </si>
  <si>
    <t>Místo:</t>
  </si>
  <si>
    <t xml:space="preserve"> </t>
  </si>
  <si>
    <t>Datum:</t>
  </si>
  <si>
    <t>4. 9. 2017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</si>
  <si>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</si>
  <si>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</si>
  <si>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</si>
  <si>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</si>
  <si>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</si>
  <si>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</si>
  <si>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</si>
  <si>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</si>
  <si>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</si>
  <si>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</si>
  <si>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</si>
  <si>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</si>
  <si>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</si>
  <si>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</si>
  <si>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</si>
  <si>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</si>
  <si>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</si>
  <si>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</si>
  <si>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</si>
  <si>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</si>
  <si>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</si>
  <si>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</si>
  <si>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</si>
  <si>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</si>
  <si>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</si>
  <si>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</si>
  <si>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</si>
  <si>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</si>
  <si>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</si>
  <si>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</si>
  <si>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</si>
  <si>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</si>
  <si>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</si>
  <si>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</si>
  <si>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</si>
  <si>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</si>
  <si>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</si>
  <si>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</si>
  <si>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</si>
  <si>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</si>
  <si>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</si>
  <si>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</si>
  <si>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</si>
  <si>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</si>
  <si>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</si>
  <si>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</si>
  <si>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20170501001S1</t>
  </si>
  <si>
    <t>Rekonstrukce odborných učeben ZŠ a MŠ Prameny v Karviné - pomůcky</t>
  </si>
  <si>
    <t>STA</t>
  </si>
  <si>
    <t>1</t>
  </si>
  <si>
    <t>{0103dd31-43d3-4c8b-9360-795816870c9c}</t>
  </si>
  <si>
    <t>801 32</t>
  </si>
  <si>
    <t>2</t>
  </si>
  <si>
    <t>/</t>
  </si>
  <si>
    <t xml:space="preserve">Pomůcky </t>
  </si>
  <si>
    <t>Soupis</t>
  </si>
  <si>
    <t>{bf7ff0d6-24e5-4d49-a82e-6b231059f819}</t>
  </si>
  <si>
    <t>20170501003S2</t>
  </si>
  <si>
    <t>Rekonstrukce odborných učeben ZŠ a MŠ U Lesa v Karviné - pomůcky</t>
  </si>
  <si>
    <t>{2145602b-8c27-4861-b1e1-6226c8a589d3}</t>
  </si>
  <si>
    <t>{719bab64-25f4-41a9-9ce5-1d0e485aecf2}</t>
  </si>
  <si>
    <t>2017050100RS2</t>
  </si>
  <si>
    <t xml:space="preserve">Rekonstrukce odborných učeben ZŠ a MŠ U Studny  v Karviné - pomůcky</t>
  </si>
  <si>
    <t>{6c5ea1dc-0d8c-44c5-8dbb-4c25ee376f79}</t>
  </si>
  <si>
    <t>{f7c7510e-7e0a-4645-9f31-078d1d672847}</t>
  </si>
  <si>
    <t>011</t>
  </si>
  <si>
    <t xml:space="preserve">Pomůcky cvičná kuchyně </t>
  </si>
  <si>
    <t>{4c1d78c6-6346-4e88-a558-b3b97593f554}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</si>
  <si>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</si>
  <si>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</si>
  <si>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</si>
  <si>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</si>
  <si>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</si>
  <si>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</si>
  <si>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</si>
  <si>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20170501001S1 - Rekonstrukce odborných učeben ZŠ a MŠ Prameny v Karviné - pomůcky</t>
  </si>
  <si>
    <t>Soupis:</t>
  </si>
  <si>
    <t xml:space="preserve">003 - Pomůcky </t>
  </si>
  <si>
    <t>REKAPITULACE ČLENĚNÍ SOUPISU PRACÍ</t>
  </si>
  <si>
    <t>Kód dílu - Popis</t>
  </si>
  <si>
    <t>Cena celkem [CZK]</t>
  </si>
  <si>
    <t>Náklady soupisu celkem</t>
  </si>
  <si>
    <t>-1</t>
  </si>
  <si>
    <t>HSV - HSV</t>
  </si>
  <si>
    <t xml:space="preserve">    102 - Pomůcky - učebna dílen - stroje, nářadí </t>
  </si>
  <si>
    <t xml:space="preserve">    103 - Pomůcky - IAT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</si>
  <si>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</si>
  <si>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</si>
  <si>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</si>
  <si>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</si>
  <si>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</si>
  <si>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</si>
  <si>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</si>
  <si>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</si>
  <si>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</si>
  <si>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</si>
  <si>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</si>
  <si>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</si>
  <si>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</si>
  <si>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</si>
  <si>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</si>
  <si>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ROZPOCET</t>
  </si>
  <si>
    <t>102</t>
  </si>
  <si>
    <t xml:space="preserve">Pomůcky - učebna dílen - stroje, nářadí </t>
  </si>
  <si>
    <t>K</t>
  </si>
  <si>
    <t>R-1020001</t>
  </si>
  <si>
    <t xml:space="preserve">Hoblovka s protahem - viz. specifikace </t>
  </si>
  <si>
    <t>kus</t>
  </si>
  <si>
    <t>4</t>
  </si>
  <si>
    <t>1315029713</t>
  </si>
  <si>
    <t>R-1020002</t>
  </si>
  <si>
    <t xml:space="preserve">Pásová pila na dřevo  - viz. specifikace </t>
  </si>
  <si>
    <t>353087705</t>
  </si>
  <si>
    <t>3</t>
  </si>
  <si>
    <t>R-1020003</t>
  </si>
  <si>
    <t xml:space="preserve">Stolní sloupová vrtačka   - viz. specifikace </t>
  </si>
  <si>
    <t>-280407889</t>
  </si>
  <si>
    <t>R-1020004</t>
  </si>
  <si>
    <t xml:space="preserve">Stolní kotoučová pila    - viz. specifikace </t>
  </si>
  <si>
    <t>414579939</t>
  </si>
  <si>
    <t>5</t>
  </si>
  <si>
    <t>R-1020005</t>
  </si>
  <si>
    <t xml:space="preserve">Dvoukotoučová stolní bruska     - viz. specifikace </t>
  </si>
  <si>
    <t>-10660358</t>
  </si>
  <si>
    <t>6</t>
  </si>
  <si>
    <t>R-1020006</t>
  </si>
  <si>
    <t xml:space="preserve">Stolní kombi bruska      - viz. specifikace </t>
  </si>
  <si>
    <t>-1544687049</t>
  </si>
  <si>
    <t>7</t>
  </si>
  <si>
    <t>R-1020007</t>
  </si>
  <si>
    <t xml:space="preserve">Pákové nůžky       - viz. specifikace </t>
  </si>
  <si>
    <t>-370162931</t>
  </si>
  <si>
    <t>8</t>
  </si>
  <si>
    <t>R-1020008</t>
  </si>
  <si>
    <t xml:space="preserve">Svěrák      - viz. specifikace </t>
  </si>
  <si>
    <t>1446615955</t>
  </si>
  <si>
    <t>9</t>
  </si>
  <si>
    <t>R-1020009</t>
  </si>
  <si>
    <t xml:space="preserve">AKU šroubovák/vrtačka    - viz. specifikace - pro žáky</t>
  </si>
  <si>
    <t>-1762775846</t>
  </si>
  <si>
    <t>10</t>
  </si>
  <si>
    <t>R-1020010</t>
  </si>
  <si>
    <t xml:space="preserve">Tavná lepicí pistole    - viz. specifikace - pro žáky</t>
  </si>
  <si>
    <t>sada</t>
  </si>
  <si>
    <t>-573172460</t>
  </si>
  <si>
    <t>11</t>
  </si>
  <si>
    <t>R-1020011</t>
  </si>
  <si>
    <t xml:space="preserve">Přímočará pilka    - viz. specifikace - pro učitele</t>
  </si>
  <si>
    <t>-1853281583</t>
  </si>
  <si>
    <t>12</t>
  </si>
  <si>
    <t>R-1020012</t>
  </si>
  <si>
    <t xml:space="preserve">Příklepová vrtačka   - viz. specifikace - pro učitele</t>
  </si>
  <si>
    <t>1817512084</t>
  </si>
  <si>
    <t>13</t>
  </si>
  <si>
    <t>R-1020013</t>
  </si>
  <si>
    <t xml:space="preserve">Svěrák   - viz. specifikace - pro žáka </t>
  </si>
  <si>
    <t>1954016396</t>
  </si>
  <si>
    <t>14</t>
  </si>
  <si>
    <t>R-1020014</t>
  </si>
  <si>
    <t xml:space="preserve">Kladivo  - viz. specifikace - pro žáka </t>
  </si>
  <si>
    <t>-494964479</t>
  </si>
  <si>
    <t>R-1020015</t>
  </si>
  <si>
    <t xml:space="preserve">Sada pilníků   - viz. specifikace - pro žáka </t>
  </si>
  <si>
    <t>1376474740</t>
  </si>
  <si>
    <t>16</t>
  </si>
  <si>
    <t>R-1020016</t>
  </si>
  <si>
    <t xml:space="preserve">Sada rašplí na dřevo  - viz. specifikace - pro žáka </t>
  </si>
  <si>
    <t>754414342</t>
  </si>
  <si>
    <t>17</t>
  </si>
  <si>
    <t>R-1020017</t>
  </si>
  <si>
    <t xml:space="preserve">sada kleští  - viz. specifikace - pro žáka </t>
  </si>
  <si>
    <t>-1850505204</t>
  </si>
  <si>
    <t>18</t>
  </si>
  <si>
    <t>R-1020018</t>
  </si>
  <si>
    <t xml:space="preserve">Sada dlátek a dřevěné palice - viz. specifikace - pro žáka </t>
  </si>
  <si>
    <t>1074822876</t>
  </si>
  <si>
    <t>19</t>
  </si>
  <si>
    <t>R-1020019</t>
  </si>
  <si>
    <t xml:space="preserve">Sada šroubováků  - viz. specifikace - pro žáka </t>
  </si>
  <si>
    <t>66202105</t>
  </si>
  <si>
    <t>20</t>
  </si>
  <si>
    <t>R-1020020</t>
  </si>
  <si>
    <t xml:space="preserve">Sada měřidel a rýsovadel   - viz. specifikace - pro žáka </t>
  </si>
  <si>
    <t>636571647</t>
  </si>
  <si>
    <t>R-1020021</t>
  </si>
  <si>
    <t xml:space="preserve">Sada úhelníků    - viz. specifikace - pro žáka </t>
  </si>
  <si>
    <t>239067303</t>
  </si>
  <si>
    <t>22</t>
  </si>
  <si>
    <t>R-1020022</t>
  </si>
  <si>
    <t xml:space="preserve">Sada pilek    - viz. specifikace - pro žáka </t>
  </si>
  <si>
    <t>1367789392</t>
  </si>
  <si>
    <t>23</t>
  </si>
  <si>
    <t>R-1020023</t>
  </si>
  <si>
    <t xml:space="preserve">Sada nůžek na plech a gumové palice     - viz. specifikace - pro žáka </t>
  </si>
  <si>
    <t>1116834107</t>
  </si>
  <si>
    <t>24</t>
  </si>
  <si>
    <t>R-1020024</t>
  </si>
  <si>
    <t xml:space="preserve">Sada svěrek      - viz. specifikace - pro žáka </t>
  </si>
  <si>
    <t>-244827635</t>
  </si>
  <si>
    <t>25</t>
  </si>
  <si>
    <t>R-1020025</t>
  </si>
  <si>
    <t xml:space="preserve">sady vrtáků       - viz. specifikace - pro žáka </t>
  </si>
  <si>
    <t>-1602500125</t>
  </si>
  <si>
    <t>26</t>
  </si>
  <si>
    <t>R-1020026</t>
  </si>
  <si>
    <t xml:space="preserve">Pracovní pláště pro žáky    - viz. specifikace - pro žáka </t>
  </si>
  <si>
    <t>-338491510</t>
  </si>
  <si>
    <t>27</t>
  </si>
  <si>
    <t>R-1020027</t>
  </si>
  <si>
    <t xml:space="preserve">Sada závitořezných nástrojů     - viz. specifikace - pro učitele </t>
  </si>
  <si>
    <t>souprava</t>
  </si>
  <si>
    <t>-1470347522</t>
  </si>
  <si>
    <t>28</t>
  </si>
  <si>
    <t>R-1020028</t>
  </si>
  <si>
    <t xml:space="preserve">Mikrometr   - viz. specifikace - pro učitele </t>
  </si>
  <si>
    <t>829091327</t>
  </si>
  <si>
    <t>29</t>
  </si>
  <si>
    <t>R-1020029</t>
  </si>
  <si>
    <t xml:space="preserve">Libela 80 cm   - viz. specifikace - pro učitele </t>
  </si>
  <si>
    <t>-642517820</t>
  </si>
  <si>
    <t>30</t>
  </si>
  <si>
    <t>R-1020030</t>
  </si>
  <si>
    <t xml:space="preserve">Kladivo  - viz. specifikace - pro učitele </t>
  </si>
  <si>
    <t>-1332822283</t>
  </si>
  <si>
    <t>31</t>
  </si>
  <si>
    <t>R-1020031</t>
  </si>
  <si>
    <t xml:space="preserve">Gola sada   - viz. specifikace - pro učitele </t>
  </si>
  <si>
    <t>-284826030</t>
  </si>
  <si>
    <t>32</t>
  </si>
  <si>
    <t>R-1020032</t>
  </si>
  <si>
    <t xml:space="preserve">sada plochých klíčů   - viz. specifikace - pro učitele </t>
  </si>
  <si>
    <t>-1188691254</t>
  </si>
  <si>
    <t>33</t>
  </si>
  <si>
    <t>R-1020033</t>
  </si>
  <si>
    <t xml:space="preserve">sada očkových klíčů  - viz. specifikace - pro učitele </t>
  </si>
  <si>
    <t>-1327354738</t>
  </si>
  <si>
    <t>34</t>
  </si>
  <si>
    <t>R-1020034</t>
  </si>
  <si>
    <t xml:space="preserve">sada šroubováků  - viz. specifikace - pro učitele </t>
  </si>
  <si>
    <t>1547988932</t>
  </si>
  <si>
    <t>35</t>
  </si>
  <si>
    <t>R-1020035</t>
  </si>
  <si>
    <t xml:space="preserve">Velký tkací stav  - viz. specifikace </t>
  </si>
  <si>
    <t>362966732</t>
  </si>
  <si>
    <t>36</t>
  </si>
  <si>
    <t>R-1020036</t>
  </si>
  <si>
    <t xml:space="preserve">Školní tkací stav  - viz. specifikace </t>
  </si>
  <si>
    <t>-1843943653</t>
  </si>
  <si>
    <t>37</t>
  </si>
  <si>
    <t>R-1020037</t>
  </si>
  <si>
    <t xml:space="preserve">Šicí stroj - viz. specifikace </t>
  </si>
  <si>
    <t>-1343187677</t>
  </si>
  <si>
    <t>103</t>
  </si>
  <si>
    <t>Pomůcky - IAT</t>
  </si>
  <si>
    <t>38</t>
  </si>
  <si>
    <t>R-1030001</t>
  </si>
  <si>
    <t xml:space="preserve">tabule s interaktivním systémem - viz. specifikace </t>
  </si>
  <si>
    <t>komplet</t>
  </si>
  <si>
    <t>-327067963</t>
  </si>
  <si>
    <t>20170501003S2 - Rekonstrukce odborných učeben ZŠ a MŠ U Lesa v Karviné - pomůcky</t>
  </si>
  <si>
    <t xml:space="preserve">    108 - Učebna dílen - stroje, nářadí, pomůcky </t>
  </si>
  <si>
    <t xml:space="preserve">    109 - Učebna rukodělných prací </t>
  </si>
  <si>
    <t xml:space="preserve">    110 - IAT</t>
  </si>
  <si>
    <t>108</t>
  </si>
  <si>
    <t xml:space="preserve">Učebna dílen - stroje, nářadí, pomůcky </t>
  </si>
  <si>
    <t>R-1080101</t>
  </si>
  <si>
    <t xml:space="preserve">Stolní sloupová vrtačka - viz. specifikace </t>
  </si>
  <si>
    <t>-2141118315</t>
  </si>
  <si>
    <t>R-1080102</t>
  </si>
  <si>
    <t xml:space="preserve">Doukotoučová stolní bruska  - viz. specifikace </t>
  </si>
  <si>
    <t>-1232948266</t>
  </si>
  <si>
    <t>R-1080103</t>
  </si>
  <si>
    <t xml:space="preserve">Stolní kombi bruska   - viz. specifikace </t>
  </si>
  <si>
    <t>1586990449</t>
  </si>
  <si>
    <t>R-1080105</t>
  </si>
  <si>
    <t xml:space="preserve">Svěrák - viz. specifikace </t>
  </si>
  <si>
    <t>1525405319</t>
  </si>
  <si>
    <t>R-1080106</t>
  </si>
  <si>
    <t xml:space="preserve">AKU šroubovák/vrtačka pro žáky  - viz. specifikace </t>
  </si>
  <si>
    <t>-1009187315</t>
  </si>
  <si>
    <t>R-1080107</t>
  </si>
  <si>
    <t xml:space="preserve">Tavná lepicí pistole  pro žáky  - viz. specifikace </t>
  </si>
  <si>
    <t>-2108785329</t>
  </si>
  <si>
    <t>R-1080108</t>
  </si>
  <si>
    <t xml:space="preserve">Přímočará pilka pro učitele   - viz. specifikace </t>
  </si>
  <si>
    <t>-246589757</t>
  </si>
  <si>
    <t>R-1080109</t>
  </si>
  <si>
    <t xml:space="preserve">Příklepová vrtačka  pro učitele   - viz. specifikace </t>
  </si>
  <si>
    <t>-1862147074</t>
  </si>
  <si>
    <t>R-1080110</t>
  </si>
  <si>
    <t xml:space="preserve">Svěrák - pro žáky   - viz. specifikace </t>
  </si>
  <si>
    <t>-872001173</t>
  </si>
  <si>
    <t>R-1080111</t>
  </si>
  <si>
    <t xml:space="preserve">Kladivo - pro žáky   - viz. specifikace </t>
  </si>
  <si>
    <t>-1513261676</t>
  </si>
  <si>
    <t>R-1080112</t>
  </si>
  <si>
    <t xml:space="preserve">Sada pilníků  - pro žáky   - viz. specifikace </t>
  </si>
  <si>
    <t>1492386615</t>
  </si>
  <si>
    <t>R-1080113</t>
  </si>
  <si>
    <t xml:space="preserve">Sada rašplí na dřevo  - pro žáky   - viz. specifikace </t>
  </si>
  <si>
    <t>-123187905</t>
  </si>
  <si>
    <t>R-1080114</t>
  </si>
  <si>
    <t xml:space="preserve">Sada kleští  - pro žáky   - viz. specifikace </t>
  </si>
  <si>
    <t>1754667634</t>
  </si>
  <si>
    <t>R-1080115</t>
  </si>
  <si>
    <t xml:space="preserve">Sada dlátek a dřevěné palice   - pro žáky   - viz. specifikace </t>
  </si>
  <si>
    <t>1097692520</t>
  </si>
  <si>
    <t>R-1080116</t>
  </si>
  <si>
    <t xml:space="preserve">Sada šroubováků   - pro žáky   - viz. specifikace </t>
  </si>
  <si>
    <t>20081206</t>
  </si>
  <si>
    <t>R-1080117</t>
  </si>
  <si>
    <t xml:space="preserve">Sada měřidel a rýsovadel   - pro žáky   - viz. specifikace </t>
  </si>
  <si>
    <t>1615942364</t>
  </si>
  <si>
    <t>R-1080118</t>
  </si>
  <si>
    <t xml:space="preserve">Sada úhelníků    - pro žáky   - viz. specifikace </t>
  </si>
  <si>
    <t>1325994950</t>
  </si>
  <si>
    <t>R-1080119</t>
  </si>
  <si>
    <t xml:space="preserve">Sada pilek    - pro žáky   - viz. specifikace </t>
  </si>
  <si>
    <t>-1558469949</t>
  </si>
  <si>
    <t>R-1080120</t>
  </si>
  <si>
    <t xml:space="preserve">Sada nůžek na plech a gumové palice     - pro žáky   - viz. specifikace </t>
  </si>
  <si>
    <t>-936824595</t>
  </si>
  <si>
    <t>R-1080121</t>
  </si>
  <si>
    <t xml:space="preserve">Sada svěrek      - pro žáky   - viz. specifikace </t>
  </si>
  <si>
    <t>-751627440</t>
  </si>
  <si>
    <t>R-1080122</t>
  </si>
  <si>
    <t xml:space="preserve">Sada Sady vrtáků       - pro žáky   - viz. specifikace </t>
  </si>
  <si>
    <t>-1525154654</t>
  </si>
  <si>
    <t>R-1080123</t>
  </si>
  <si>
    <t xml:space="preserve">Pracovní plášť pro žáky    - viz. specifikace </t>
  </si>
  <si>
    <t>151615543</t>
  </si>
  <si>
    <t>R-1080124</t>
  </si>
  <si>
    <t xml:space="preserve">Sada závitořezných nástrojů - pro učitele    - viz. specifikace </t>
  </si>
  <si>
    <t>105882566</t>
  </si>
  <si>
    <t>R-1080125</t>
  </si>
  <si>
    <t xml:space="preserve">Mikrometrů - pro učitele    - viz. specifikace </t>
  </si>
  <si>
    <t>661218124</t>
  </si>
  <si>
    <t>R-1080126</t>
  </si>
  <si>
    <t xml:space="preserve">Libela 80 cm  - pro učitele    - viz. specifikace </t>
  </si>
  <si>
    <t>551580255</t>
  </si>
  <si>
    <t>R-1080127</t>
  </si>
  <si>
    <t xml:space="preserve">Kladivo   - pro učitele    - viz. specifikace </t>
  </si>
  <si>
    <t>12922811</t>
  </si>
  <si>
    <t>R-1080128</t>
  </si>
  <si>
    <t xml:space="preserve">Gola sada   - pro učitele    - viz. specifikace </t>
  </si>
  <si>
    <t>656656853</t>
  </si>
  <si>
    <t>R-1080129</t>
  </si>
  <si>
    <t xml:space="preserve">sada plochých klíčů   - pro učitele    - viz. specifikace </t>
  </si>
  <si>
    <t>-1256109351</t>
  </si>
  <si>
    <t>R-1080130</t>
  </si>
  <si>
    <t xml:space="preserve">sada očkových  klíčů   - pro učitele    - viz. specifikace </t>
  </si>
  <si>
    <t>1002246891</t>
  </si>
  <si>
    <t>R-1080131</t>
  </si>
  <si>
    <t xml:space="preserve">sada šroubováků    - pro učitele    - viz. specifikace </t>
  </si>
  <si>
    <t>823549845</t>
  </si>
  <si>
    <t>R-1080132</t>
  </si>
  <si>
    <t xml:space="preserve">Hoblovka s protahem  - viz. specifikace </t>
  </si>
  <si>
    <t>571015273</t>
  </si>
  <si>
    <t>R-1080133</t>
  </si>
  <si>
    <t xml:space="preserve">Výukový kit obráběcí stroje  - viz. specifikace </t>
  </si>
  <si>
    <t>185520828</t>
  </si>
  <si>
    <t>R-1080134</t>
  </si>
  <si>
    <t>1529056281</t>
  </si>
  <si>
    <t>109</t>
  </si>
  <si>
    <t xml:space="preserve">Učebna rukodělných prací </t>
  </si>
  <si>
    <t>R-1090101</t>
  </si>
  <si>
    <t xml:space="preserve">Sušička na ovoce - viz. specifikace </t>
  </si>
  <si>
    <t>-1239708515</t>
  </si>
  <si>
    <t>R-1090102</t>
  </si>
  <si>
    <t xml:space="preserve">Zavařovací hrnec elektrický  - viz. specifikace </t>
  </si>
  <si>
    <t>-1827846460</t>
  </si>
  <si>
    <t>R-1090103</t>
  </si>
  <si>
    <t xml:space="preserve">Šicí stroj  - viz. specifikace </t>
  </si>
  <si>
    <t>-667632838</t>
  </si>
  <si>
    <t>R-1090104</t>
  </si>
  <si>
    <t xml:space="preserve">žehličkaj  - viz. specifikace </t>
  </si>
  <si>
    <t>-1526411562</t>
  </si>
  <si>
    <t>R-1090105</t>
  </si>
  <si>
    <t xml:space="preserve">Žehlicí prkno  - viz. specifikace </t>
  </si>
  <si>
    <t>961599128</t>
  </si>
  <si>
    <t>39</t>
  </si>
  <si>
    <t>R-1090106</t>
  </si>
  <si>
    <t xml:space="preserve">Prodlužovačka - viz. specifikace </t>
  </si>
  <si>
    <t>234639387</t>
  </si>
  <si>
    <t>40</t>
  </si>
  <si>
    <t>R-1090107</t>
  </si>
  <si>
    <t xml:space="preserve">Válcovací stolice - viz. specifikace </t>
  </si>
  <si>
    <t>-924499744</t>
  </si>
  <si>
    <t>41</t>
  </si>
  <si>
    <t>R-1090108</t>
  </si>
  <si>
    <t xml:space="preserve">Floristická sešívačka- viz. specifikace </t>
  </si>
  <si>
    <t>35466547</t>
  </si>
  <si>
    <t>110</t>
  </si>
  <si>
    <t>IAT</t>
  </si>
  <si>
    <t>42</t>
  </si>
  <si>
    <t>R-1100101</t>
  </si>
  <si>
    <t xml:space="preserve">tabule s interaktivním systémem - dílny -  viz. specifikace </t>
  </si>
  <si>
    <t>systém</t>
  </si>
  <si>
    <t>-108808783</t>
  </si>
  <si>
    <t>43</t>
  </si>
  <si>
    <t>R-1100102</t>
  </si>
  <si>
    <t xml:space="preserve">tabule s interaktivním systémem - učebna rukodělných prací  -  viz. specifikace </t>
  </si>
  <si>
    <t>-1327886972</t>
  </si>
  <si>
    <t xml:space="preserve">2017050100RS2 - Rekonstrukce odborných učeben ZŠ a MŠ U Studny  v Karviné - pomůcky</t>
  </si>
  <si>
    <t xml:space="preserve">    104 - Učebna přírodopisu </t>
  </si>
  <si>
    <t xml:space="preserve">    106 - IAT</t>
  </si>
  <si>
    <t>104</t>
  </si>
  <si>
    <t xml:space="preserve">Učebna přírodopisu </t>
  </si>
  <si>
    <t>R-1040101</t>
  </si>
  <si>
    <t xml:space="preserve">Žákovský mikroskop - viz. specifikace </t>
  </si>
  <si>
    <t>1870628509</t>
  </si>
  <si>
    <t>R-1040102</t>
  </si>
  <si>
    <t xml:space="preserve">Žákovský pozorovací mikroskop - viz. specifikace </t>
  </si>
  <si>
    <t>2020042796</t>
  </si>
  <si>
    <t>R-1040103</t>
  </si>
  <si>
    <t xml:space="preserve">Učitelský  mikroskop - viz. specifikace </t>
  </si>
  <si>
    <t>-619398877</t>
  </si>
  <si>
    <t>R-1040104</t>
  </si>
  <si>
    <t xml:space="preserve">Vizualizer - viz. specifikace </t>
  </si>
  <si>
    <t>614394356</t>
  </si>
  <si>
    <t>R-1040105</t>
  </si>
  <si>
    <t xml:space="preserve">Kostra kapra obecného  - viz. specifikace </t>
  </si>
  <si>
    <t>675562794</t>
  </si>
  <si>
    <t>R-1040106</t>
  </si>
  <si>
    <t xml:space="preserve">Kostra kura domácího   - viz. specifikace </t>
  </si>
  <si>
    <t>-977941480</t>
  </si>
  <si>
    <t>R-1040107</t>
  </si>
  <si>
    <t xml:space="preserve">Kostra zajíce polního    - viz. specifikace </t>
  </si>
  <si>
    <t>541936522</t>
  </si>
  <si>
    <t>R-1040108</t>
  </si>
  <si>
    <t xml:space="preserve">sada lebek     - viz. specifikace </t>
  </si>
  <si>
    <t>297377793</t>
  </si>
  <si>
    <t>R-1040109</t>
  </si>
  <si>
    <t xml:space="preserve">Soubor kopyt  - viz. specifikace </t>
  </si>
  <si>
    <t>1873758943</t>
  </si>
  <si>
    <t>R-1040110</t>
  </si>
  <si>
    <t xml:space="preserve">Ježek západní   - viz. specifikace </t>
  </si>
  <si>
    <t>177048899</t>
  </si>
  <si>
    <t>R-1040111</t>
  </si>
  <si>
    <t xml:space="preserve">Veverka obecná   - viz. specifikace </t>
  </si>
  <si>
    <t>-2091693175</t>
  </si>
  <si>
    <t>R-1040112</t>
  </si>
  <si>
    <t xml:space="preserve">havran polní    - viz. specifikace </t>
  </si>
  <si>
    <t>-1564587773</t>
  </si>
  <si>
    <t>R-1040113</t>
  </si>
  <si>
    <t xml:space="preserve">Sýkora koňadraí    - viz. specifikace </t>
  </si>
  <si>
    <t>-911828982</t>
  </si>
  <si>
    <t>R-1040114</t>
  </si>
  <si>
    <t xml:space="preserve">Kapr obecný (šupináč)  - viz. specifikace </t>
  </si>
  <si>
    <t>140598320</t>
  </si>
  <si>
    <t>R-1040115</t>
  </si>
  <si>
    <t xml:space="preserve">Štika obecná   - viz. specifikace </t>
  </si>
  <si>
    <t>-1789005850</t>
  </si>
  <si>
    <t>R-1040116</t>
  </si>
  <si>
    <t xml:space="preserve">Sbírka motýlů České republiky  - viz. specifikace </t>
  </si>
  <si>
    <t>soubor</t>
  </si>
  <si>
    <t>-1850579576</t>
  </si>
  <si>
    <t>R-1040117</t>
  </si>
  <si>
    <t xml:space="preserve">Sada akrylových modelů I  - viz. specifikace </t>
  </si>
  <si>
    <t>860805494</t>
  </si>
  <si>
    <t>R-1040118</t>
  </si>
  <si>
    <t xml:space="preserve">Sada akrylových modelů II  - viz. specifikace </t>
  </si>
  <si>
    <t>158833247</t>
  </si>
  <si>
    <t>R-1040119</t>
  </si>
  <si>
    <t xml:space="preserve">Resuscitační loutka - viz. specifikace </t>
  </si>
  <si>
    <t>1794325062</t>
  </si>
  <si>
    <t>R-1040120</t>
  </si>
  <si>
    <t xml:space="preserve">Lidská kostra - viz. specifikace </t>
  </si>
  <si>
    <t>1126827753</t>
  </si>
  <si>
    <t>R-1040121</t>
  </si>
  <si>
    <t xml:space="preserve">Funkční model krevního oběhu  - viz. specifikace </t>
  </si>
  <si>
    <t>-1052560219</t>
  </si>
  <si>
    <t>R-1040122</t>
  </si>
  <si>
    <t xml:space="preserve">Sbírka minerálů  - viz. specifikace </t>
  </si>
  <si>
    <t>815160949</t>
  </si>
  <si>
    <t>R-1040123</t>
  </si>
  <si>
    <t xml:space="preserve">Sbírka hornin - viz. specifikace </t>
  </si>
  <si>
    <t>-1226055601</t>
  </si>
  <si>
    <t>R-1040124</t>
  </si>
  <si>
    <t xml:space="preserve">Sbírka fosílii - viz. specifikace </t>
  </si>
  <si>
    <t>925664471</t>
  </si>
  <si>
    <t>106</t>
  </si>
  <si>
    <t>R-1060101</t>
  </si>
  <si>
    <t xml:space="preserve">Tabule s interaktivním systémem - viz. specifikace </t>
  </si>
  <si>
    <t>-475016545</t>
  </si>
  <si>
    <t xml:space="preserve">011 - Pomůcky cvičná kuchyně </t>
  </si>
  <si>
    <t xml:space="preserve">    105 - Cvičná kuchyně</t>
  </si>
  <si>
    <t>105</t>
  </si>
  <si>
    <t>Cvičná kuchyně</t>
  </si>
  <si>
    <t>R-1050101</t>
  </si>
  <si>
    <t xml:space="preserve">Ruční el. šlehač - viz. specifikace </t>
  </si>
  <si>
    <t>-1984719885</t>
  </si>
  <si>
    <t>R-1050102</t>
  </si>
  <si>
    <t xml:space="preserve">Ponorná tyčový mixér - viz. specifikace </t>
  </si>
  <si>
    <t>-1825138520</t>
  </si>
  <si>
    <t>R-1050103</t>
  </si>
  <si>
    <t xml:space="preserve">Varná konvice - viz. specifikace </t>
  </si>
  <si>
    <t>-718784481</t>
  </si>
  <si>
    <t>R-1050104</t>
  </si>
  <si>
    <t xml:space="preserve">Kuchyňské digitální váhy  - viz. specifikace </t>
  </si>
  <si>
    <t>-577243344</t>
  </si>
  <si>
    <t>R-1050105</t>
  </si>
  <si>
    <t xml:space="preserve">Jídelní souprava  - viz. specifikace </t>
  </si>
  <si>
    <t>1472722816</t>
  </si>
  <si>
    <t>R-1050106</t>
  </si>
  <si>
    <t xml:space="preserve">Sada pánví - viz. specifikace </t>
  </si>
  <si>
    <t>1474987952</t>
  </si>
  <si>
    <t>R-1050107</t>
  </si>
  <si>
    <t xml:space="preserve">sada skleněného nádobí - viz. specifikace </t>
  </si>
  <si>
    <t>-827274420</t>
  </si>
  <si>
    <t>R-1050108</t>
  </si>
  <si>
    <t xml:space="preserve">Zapékací nádobaí - viz. specifikace </t>
  </si>
  <si>
    <t>-218309832</t>
  </si>
  <si>
    <t>R-1050109</t>
  </si>
  <si>
    <t xml:space="preserve">Pečící formy  - viz. specifikace </t>
  </si>
  <si>
    <t>-864436957</t>
  </si>
  <si>
    <t>R-1050110</t>
  </si>
  <si>
    <t xml:space="preserve">sada jídelích příborů   - viz. specifikace </t>
  </si>
  <si>
    <t>934882</t>
  </si>
  <si>
    <t>R-1050111</t>
  </si>
  <si>
    <t xml:space="preserve">sada kuchyňských nožů   - viz. specifikace </t>
  </si>
  <si>
    <t>2084417744</t>
  </si>
  <si>
    <t>R-1050112</t>
  </si>
  <si>
    <t xml:space="preserve">sada dřevěných uchyňských potřeb   - viz. specifikace </t>
  </si>
  <si>
    <t>-1730763345</t>
  </si>
  <si>
    <t>R-1050113</t>
  </si>
  <si>
    <t xml:space="preserve">Sada kovových kuchyňských potřeb   - viz. specifikace </t>
  </si>
  <si>
    <t>-1799655125</t>
  </si>
  <si>
    <t>R-1050114</t>
  </si>
  <si>
    <t xml:space="preserve">sada umělohmotných kuchyňských potřeb    - viz. specifikace </t>
  </si>
  <si>
    <t>815202719</t>
  </si>
  <si>
    <t>R-1060102</t>
  </si>
  <si>
    <t>-1700237222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</si>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</sst>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4" fillId="0" borderId="29" xfId="0" applyFont="1" applyBorder="1" applyAlignment="1">
      <alignment vertical="center" wrapText="1"/>
      <protection locked="0"/>
    </xf>
    <xf numFmtId="0" fontId="34" fillId="0" borderId="30" xfId="0" applyFont="1" applyBorder="1" applyAlignment="1">
      <alignment vertical="center" wrapText="1"/>
      <protection locked="0"/>
    </xf>
    <xf numFmtId="0" fontId="34" fillId="0" borderId="31" xfId="0" applyFont="1" applyBorder="1" applyAlignment="1">
      <alignment vertical="center" wrapText="1"/>
      <protection locked="0"/>
    </xf>
    <xf numFmtId="0" fontId="34" fillId="0" borderId="32" xfId="0" applyFont="1" applyBorder="1" applyAlignment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4" fillId="0" borderId="33" xfId="0" applyFont="1" applyBorder="1" applyAlignment="1">
      <alignment horizontal="center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horizontal="left" wrapText="1"/>
      <protection locked="0"/>
    </xf>
    <xf numFmtId="0" fontId="34" fillId="0" borderId="33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49" fontId="37" fillId="0" borderId="1" xfId="0" applyNumberFormat="1" applyFont="1" applyBorder="1" applyAlignment="1">
      <alignment horizontal="left" vertical="center" wrapText="1"/>
      <protection locked="0"/>
    </xf>
    <xf numFmtId="49" fontId="37" fillId="0" borderId="1" xfId="0" applyNumberFormat="1" applyFont="1" applyBorder="1" applyAlignment="1">
      <alignment vertical="center" wrapText="1"/>
      <protection locked="0"/>
    </xf>
    <xf numFmtId="0" fontId="34" fillId="0" borderId="35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vertical="center" wrapText="1"/>
      <protection locked="0"/>
    </xf>
    <xf numFmtId="0" fontId="34" fillId="0" borderId="36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top"/>
      <protection locked="0"/>
    </xf>
    <xf numFmtId="0" fontId="34" fillId="0" borderId="0" xfId="0" applyFont="1" applyAlignment="1">
      <alignment vertical="top"/>
      <protection locked="0"/>
    </xf>
    <xf numFmtId="0" fontId="34" fillId="0" borderId="29" xfId="0" applyFont="1" applyBorder="1" applyAlignment="1">
      <alignment horizontal="left" vertical="center"/>
      <protection locked="0"/>
    </xf>
    <xf numFmtId="0" fontId="34" fillId="0" borderId="30" xfId="0" applyFont="1" applyBorder="1" applyAlignment="1">
      <alignment horizontal="left" vertical="center"/>
      <protection locked="0"/>
    </xf>
    <xf numFmtId="0" fontId="34" fillId="0" borderId="31" xfId="0" applyFont="1" applyBorder="1" applyAlignment="1">
      <alignment horizontal="left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center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7" fillId="2" borderId="1" xfId="0" applyFont="1" applyFill="1" applyBorder="1" applyAlignment="1">
      <alignment horizontal="left" vertical="center"/>
      <protection locked="0"/>
    </xf>
    <xf numFmtId="0" fontId="37" fillId="2" borderId="1" xfId="0" applyFont="1" applyFill="1" applyBorder="1" applyAlignment="1">
      <alignment horizontal="center" vertical="center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4" fillId="0" borderId="29" xfId="0" applyFont="1" applyBorder="1" applyAlignment="1">
      <alignment horizontal="left" vertical="center" wrapText="1"/>
      <protection locked="0"/>
    </xf>
    <xf numFmtId="0" fontId="34" fillId="0" borderId="30" xfId="0" applyFont="1" applyBorder="1" applyAlignment="1">
      <alignment horizontal="left" vertical="center" wrapText="1"/>
      <protection locked="0"/>
    </xf>
    <xf numFmtId="0" fontId="34" fillId="0" borderId="3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7" fillId="0" borderId="35" xfId="0" applyFont="1" applyBorder="1" applyAlignment="1">
      <alignment horizontal="left" vertical="center" wrapText="1"/>
      <protection locked="0"/>
    </xf>
    <xf numFmtId="0" fontId="37" fillId="0" borderId="34" xfId="0" applyFont="1" applyBorder="1" applyAlignment="1">
      <alignment horizontal="left" vertical="center" wrapText="1"/>
      <protection locked="0"/>
    </xf>
    <xf numFmtId="0" fontId="37" fillId="0" borderId="36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1" xfId="0" applyFont="1" applyBorder="1" applyAlignment="1">
      <alignment horizontal="center" vertical="top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9" fillId="0" borderId="0" xfId="0" applyFont="1" applyAlignment="1">
      <alignment vertical="center"/>
      <protection locked="0"/>
    </xf>
    <xf numFmtId="0" fontId="36" fillId="0" borderId="1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7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6" fillId="0" borderId="34" xfId="0" applyFont="1" applyBorder="1" applyAlignment="1">
      <alignment horizontal="left"/>
      <protection locked="0"/>
    </xf>
    <xf numFmtId="0" fontId="39" fillId="0" borderId="34" xfId="0" applyFont="1" applyBorder="1" applyAlignment="1">
      <protection locked="0"/>
    </xf>
    <xf numFmtId="0" fontId="34" fillId="0" borderId="32" xfId="0" applyFont="1" applyBorder="1" applyAlignment="1">
      <alignment vertical="top"/>
      <protection locked="0"/>
    </xf>
    <xf numFmtId="0" fontId="34" fillId="0" borderId="33" xfId="0" applyFont="1" applyBorder="1" applyAlignment="1">
      <alignment vertical="top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35" xfId="0" applyFont="1" applyBorder="1" applyAlignment="1">
      <alignment vertical="top"/>
      <protection locked="0"/>
    </xf>
    <xf numFmtId="0" fontId="34" fillId="0" borderId="34" xfId="0" applyFont="1" applyBorder="1" applyAlignment="1">
      <alignment vertical="top"/>
      <protection locked="0"/>
    </xf>
    <xf numFmtId="0" fontId="34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21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29</v>
      </c>
      <c r="AL11" s="26"/>
      <c r="AM11" s="26"/>
      <c r="AN11" s="32" t="s">
        <v>21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31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31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29</v>
      </c>
      <c r="AL14" s="26"/>
      <c r="AM14" s="26"/>
      <c r="AN14" s="39" t="s">
        <v>31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21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29</v>
      </c>
      <c r="AL17" s="26"/>
      <c r="AM17" s="26"/>
      <c r="AN17" s="32" t="s">
        <v>21</v>
      </c>
      <c r="AO17" s="26"/>
      <c r="AP17" s="26"/>
      <c r="AQ17" s="28"/>
      <c r="BE17" s="36"/>
      <c r="BS17" s="21" t="s">
        <v>33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6.5" customHeight="1">
      <c r="B20" s="25"/>
      <c r="C20" s="26"/>
      <c r="D20" s="26"/>
      <c r="E20" s="41" t="s">
        <v>21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33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35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36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37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38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39</v>
      </c>
      <c r="E26" s="51"/>
      <c r="F26" s="52" t="s">
        <v>40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41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42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43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44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45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46</v>
      </c>
      <c r="U32" s="58"/>
      <c r="V32" s="58"/>
      <c r="W32" s="58"/>
      <c r="X32" s="60" t="s">
        <v>47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48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003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Rekonstrukce odborných učeben v Karviné - školy I - pomůcky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 xml:space="preserve"> 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4. 9. 2017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 xml:space="preserve"> 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32</v>
      </c>
      <c r="AJ46" s="71"/>
      <c r="AK46" s="71"/>
      <c r="AL46" s="71"/>
      <c r="AM46" s="74" t="str">
        <f>IF(E17="","",E17)</f>
        <v xml:space="preserve"> </v>
      </c>
      <c r="AN46" s="74"/>
      <c r="AO46" s="74"/>
      <c r="AP46" s="74"/>
      <c r="AQ46" s="71"/>
      <c r="AR46" s="69"/>
      <c r="AS46" s="83" t="s">
        <v>49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30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50</v>
      </c>
      <c r="D49" s="94"/>
      <c r="E49" s="94"/>
      <c r="F49" s="94"/>
      <c r="G49" s="94"/>
      <c r="H49" s="95"/>
      <c r="I49" s="96" t="s">
        <v>51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52</v>
      </c>
      <c r="AH49" s="94"/>
      <c r="AI49" s="94"/>
      <c r="AJ49" s="94"/>
      <c r="AK49" s="94"/>
      <c r="AL49" s="94"/>
      <c r="AM49" s="94"/>
      <c r="AN49" s="96" t="s">
        <v>53</v>
      </c>
      <c r="AO49" s="94"/>
      <c r="AP49" s="94"/>
      <c r="AQ49" s="98" t="s">
        <v>54</v>
      </c>
      <c r="AR49" s="69"/>
      <c r="AS49" s="99" t="s">
        <v>55</v>
      </c>
      <c r="AT49" s="100" t="s">
        <v>56</v>
      </c>
      <c r="AU49" s="100" t="s">
        <v>57</v>
      </c>
      <c r="AV49" s="100" t="s">
        <v>58</v>
      </c>
      <c r="AW49" s="100" t="s">
        <v>59</v>
      </c>
      <c r="AX49" s="100" t="s">
        <v>60</v>
      </c>
      <c r="AY49" s="100" t="s">
        <v>61</v>
      </c>
      <c r="AZ49" s="100" t="s">
        <v>62</v>
      </c>
      <c r="BA49" s="100" t="s">
        <v>63</v>
      </c>
      <c r="BB49" s="100" t="s">
        <v>64</v>
      </c>
      <c r="BC49" s="100" t="s">
        <v>65</v>
      </c>
      <c r="BD49" s="101" t="s">
        <v>66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67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ROUND(AG52+AG54+AG56,2)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ROUND(AS52+AS54+AS56,2)</f>
        <v>0</v>
      </c>
      <c r="AT51" s="111">
        <f>ROUND(SUM(AV51:AW51),2)</f>
        <v>0</v>
      </c>
      <c r="AU51" s="112">
        <f>ROUND(AU52+AU54+AU56,5)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ROUND(AZ52+AZ54+AZ56,2)</f>
        <v>0</v>
      </c>
      <c r="BA51" s="111">
        <f>ROUND(BA52+BA54+BA56,2)</f>
        <v>0</v>
      </c>
      <c r="BB51" s="111">
        <f>ROUND(BB52+BB54+BB56,2)</f>
        <v>0</v>
      </c>
      <c r="BC51" s="111">
        <f>ROUND(BC52+BC54+BC56,2)</f>
        <v>0</v>
      </c>
      <c r="BD51" s="113">
        <f>ROUND(BD52+BD54+BD56,2)</f>
        <v>0</v>
      </c>
      <c r="BS51" s="114" t="s">
        <v>68</v>
      </c>
      <c r="BT51" s="114" t="s">
        <v>69</v>
      </c>
      <c r="BU51" s="115" t="s">
        <v>70</v>
      </c>
      <c r="BV51" s="114" t="s">
        <v>71</v>
      </c>
      <c r="BW51" s="114" t="s">
        <v>7</v>
      </c>
      <c r="BX51" s="114" t="s">
        <v>72</v>
      </c>
      <c r="CL51" s="114" t="s">
        <v>21</v>
      </c>
    </row>
    <row r="52" s="5" customFormat="1" ht="31.5" customHeight="1">
      <c r="B52" s="116"/>
      <c r="C52" s="117"/>
      <c r="D52" s="118" t="s">
        <v>73</v>
      </c>
      <c r="E52" s="118"/>
      <c r="F52" s="118"/>
      <c r="G52" s="118"/>
      <c r="H52" s="118"/>
      <c r="I52" s="119"/>
      <c r="J52" s="118" t="s">
        <v>74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ROUND(AG53,2)</f>
        <v>0</v>
      </c>
      <c r="AH52" s="119"/>
      <c r="AI52" s="119"/>
      <c r="AJ52" s="119"/>
      <c r="AK52" s="119"/>
      <c r="AL52" s="119"/>
      <c r="AM52" s="119"/>
      <c r="AN52" s="121">
        <f>SUM(AG52,AT52)</f>
        <v>0</v>
      </c>
      <c r="AO52" s="119"/>
      <c r="AP52" s="119"/>
      <c r="AQ52" s="122" t="s">
        <v>75</v>
      </c>
      <c r="AR52" s="123"/>
      <c r="AS52" s="124">
        <f>ROUND(AS53,2)</f>
        <v>0</v>
      </c>
      <c r="AT52" s="125">
        <f>ROUND(SUM(AV52:AW52),2)</f>
        <v>0</v>
      </c>
      <c r="AU52" s="126">
        <f>ROUND(AU53,5)</f>
        <v>0</v>
      </c>
      <c r="AV52" s="125">
        <f>ROUND(AZ52*L26,2)</f>
        <v>0</v>
      </c>
      <c r="AW52" s="125">
        <f>ROUND(BA52*L27,2)</f>
        <v>0</v>
      </c>
      <c r="AX52" s="125">
        <f>ROUND(BB52*L26,2)</f>
        <v>0</v>
      </c>
      <c r="AY52" s="125">
        <f>ROUND(BC52*L27,2)</f>
        <v>0</v>
      </c>
      <c r="AZ52" s="125">
        <f>ROUND(AZ53,2)</f>
        <v>0</v>
      </c>
      <c r="BA52" s="125">
        <f>ROUND(BA53,2)</f>
        <v>0</v>
      </c>
      <c r="BB52" s="125">
        <f>ROUND(BB53,2)</f>
        <v>0</v>
      </c>
      <c r="BC52" s="125">
        <f>ROUND(BC53,2)</f>
        <v>0</v>
      </c>
      <c r="BD52" s="127">
        <f>ROUND(BD53,2)</f>
        <v>0</v>
      </c>
      <c r="BS52" s="128" t="s">
        <v>68</v>
      </c>
      <c r="BT52" s="128" t="s">
        <v>76</v>
      </c>
      <c r="BU52" s="128" t="s">
        <v>70</v>
      </c>
      <c r="BV52" s="128" t="s">
        <v>71</v>
      </c>
      <c r="BW52" s="128" t="s">
        <v>77</v>
      </c>
      <c r="BX52" s="128" t="s">
        <v>7</v>
      </c>
      <c r="CL52" s="128" t="s">
        <v>78</v>
      </c>
      <c r="CM52" s="128" t="s">
        <v>79</v>
      </c>
    </row>
    <row r="53" s="6" customFormat="1" ht="16.5" customHeight="1">
      <c r="A53" s="129" t="s">
        <v>80</v>
      </c>
      <c r="B53" s="130"/>
      <c r="C53" s="131"/>
      <c r="D53" s="131"/>
      <c r="E53" s="132" t="s">
        <v>16</v>
      </c>
      <c r="F53" s="132"/>
      <c r="G53" s="132"/>
      <c r="H53" s="132"/>
      <c r="I53" s="132"/>
      <c r="J53" s="131"/>
      <c r="K53" s="132" t="s">
        <v>81</v>
      </c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3">
        <f>'003 - Pomůcky '!J29</f>
        <v>0</v>
      </c>
      <c r="AH53" s="131"/>
      <c r="AI53" s="131"/>
      <c r="AJ53" s="131"/>
      <c r="AK53" s="131"/>
      <c r="AL53" s="131"/>
      <c r="AM53" s="131"/>
      <c r="AN53" s="133">
        <f>SUM(AG53,AT53)</f>
        <v>0</v>
      </c>
      <c r="AO53" s="131"/>
      <c r="AP53" s="131"/>
      <c r="AQ53" s="134" t="s">
        <v>82</v>
      </c>
      <c r="AR53" s="135"/>
      <c r="AS53" s="136">
        <v>0</v>
      </c>
      <c r="AT53" s="137">
        <f>ROUND(SUM(AV53:AW53),2)</f>
        <v>0</v>
      </c>
      <c r="AU53" s="138">
        <f>'003 - Pomůcky '!P85</f>
        <v>0</v>
      </c>
      <c r="AV53" s="137">
        <f>'003 - Pomůcky '!J32</f>
        <v>0</v>
      </c>
      <c r="AW53" s="137">
        <f>'003 - Pomůcky '!J33</f>
        <v>0</v>
      </c>
      <c r="AX53" s="137">
        <f>'003 - Pomůcky '!J34</f>
        <v>0</v>
      </c>
      <c r="AY53" s="137">
        <f>'003 - Pomůcky '!J35</f>
        <v>0</v>
      </c>
      <c r="AZ53" s="137">
        <f>'003 - Pomůcky '!F32</f>
        <v>0</v>
      </c>
      <c r="BA53" s="137">
        <f>'003 - Pomůcky '!F33</f>
        <v>0</v>
      </c>
      <c r="BB53" s="137">
        <f>'003 - Pomůcky '!F34</f>
        <v>0</v>
      </c>
      <c r="BC53" s="137">
        <f>'003 - Pomůcky '!F35</f>
        <v>0</v>
      </c>
      <c r="BD53" s="139">
        <f>'003 - Pomůcky '!F36</f>
        <v>0</v>
      </c>
      <c r="BT53" s="140" t="s">
        <v>79</v>
      </c>
      <c r="BV53" s="140" t="s">
        <v>71</v>
      </c>
      <c r="BW53" s="140" t="s">
        <v>83</v>
      </c>
      <c r="BX53" s="140" t="s">
        <v>77</v>
      </c>
      <c r="CL53" s="140" t="s">
        <v>78</v>
      </c>
    </row>
    <row r="54" s="5" customFormat="1" ht="31.5" customHeight="1">
      <c r="B54" s="116"/>
      <c r="C54" s="117"/>
      <c r="D54" s="118" t="s">
        <v>84</v>
      </c>
      <c r="E54" s="118"/>
      <c r="F54" s="118"/>
      <c r="G54" s="118"/>
      <c r="H54" s="118"/>
      <c r="I54" s="119"/>
      <c r="J54" s="118" t="s">
        <v>85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ROUND(AG55,2)</f>
        <v>0</v>
      </c>
      <c r="AH54" s="119"/>
      <c r="AI54" s="119"/>
      <c r="AJ54" s="119"/>
      <c r="AK54" s="119"/>
      <c r="AL54" s="119"/>
      <c r="AM54" s="119"/>
      <c r="AN54" s="121">
        <f>SUM(AG54,AT54)</f>
        <v>0</v>
      </c>
      <c r="AO54" s="119"/>
      <c r="AP54" s="119"/>
      <c r="AQ54" s="122" t="s">
        <v>75</v>
      </c>
      <c r="AR54" s="123"/>
      <c r="AS54" s="124">
        <f>ROUND(AS55,2)</f>
        <v>0</v>
      </c>
      <c r="AT54" s="125">
        <f>ROUND(SUM(AV54:AW54),2)</f>
        <v>0</v>
      </c>
      <c r="AU54" s="126">
        <f>ROUND(AU55,5)</f>
        <v>0</v>
      </c>
      <c r="AV54" s="125">
        <f>ROUND(AZ54*L26,2)</f>
        <v>0</v>
      </c>
      <c r="AW54" s="125">
        <f>ROUND(BA54*L27,2)</f>
        <v>0</v>
      </c>
      <c r="AX54" s="125">
        <f>ROUND(BB54*L26,2)</f>
        <v>0</v>
      </c>
      <c r="AY54" s="125">
        <f>ROUND(BC54*L27,2)</f>
        <v>0</v>
      </c>
      <c r="AZ54" s="125">
        <f>ROUND(AZ55,2)</f>
        <v>0</v>
      </c>
      <c r="BA54" s="125">
        <f>ROUND(BA55,2)</f>
        <v>0</v>
      </c>
      <c r="BB54" s="125">
        <f>ROUND(BB55,2)</f>
        <v>0</v>
      </c>
      <c r="BC54" s="125">
        <f>ROUND(BC55,2)</f>
        <v>0</v>
      </c>
      <c r="BD54" s="127">
        <f>ROUND(BD55,2)</f>
        <v>0</v>
      </c>
      <c r="BS54" s="128" t="s">
        <v>68</v>
      </c>
      <c r="BT54" s="128" t="s">
        <v>76</v>
      </c>
      <c r="BU54" s="128" t="s">
        <v>70</v>
      </c>
      <c r="BV54" s="128" t="s">
        <v>71</v>
      </c>
      <c r="BW54" s="128" t="s">
        <v>86</v>
      </c>
      <c r="BX54" s="128" t="s">
        <v>7</v>
      </c>
      <c r="CL54" s="128" t="s">
        <v>78</v>
      </c>
      <c r="CM54" s="128" t="s">
        <v>79</v>
      </c>
    </row>
    <row r="55" s="6" customFormat="1" ht="16.5" customHeight="1">
      <c r="A55" s="129" t="s">
        <v>80</v>
      </c>
      <c r="B55" s="130"/>
      <c r="C55" s="131"/>
      <c r="D55" s="131"/>
      <c r="E55" s="132" t="s">
        <v>16</v>
      </c>
      <c r="F55" s="132"/>
      <c r="G55" s="132"/>
      <c r="H55" s="132"/>
      <c r="I55" s="132"/>
      <c r="J55" s="131"/>
      <c r="K55" s="132" t="s">
        <v>81</v>
      </c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3">
        <f>'003 - Pomůcky _01'!J29</f>
        <v>0</v>
      </c>
      <c r="AH55" s="131"/>
      <c r="AI55" s="131"/>
      <c r="AJ55" s="131"/>
      <c r="AK55" s="131"/>
      <c r="AL55" s="131"/>
      <c r="AM55" s="131"/>
      <c r="AN55" s="133">
        <f>SUM(AG55,AT55)</f>
        <v>0</v>
      </c>
      <c r="AO55" s="131"/>
      <c r="AP55" s="131"/>
      <c r="AQ55" s="134" t="s">
        <v>82</v>
      </c>
      <c r="AR55" s="135"/>
      <c r="AS55" s="136">
        <v>0</v>
      </c>
      <c r="AT55" s="137">
        <f>ROUND(SUM(AV55:AW55),2)</f>
        <v>0</v>
      </c>
      <c r="AU55" s="138">
        <f>'003 - Pomůcky _01'!P86</f>
        <v>0</v>
      </c>
      <c r="AV55" s="137">
        <f>'003 - Pomůcky _01'!J32</f>
        <v>0</v>
      </c>
      <c r="AW55" s="137">
        <f>'003 - Pomůcky _01'!J33</f>
        <v>0</v>
      </c>
      <c r="AX55" s="137">
        <f>'003 - Pomůcky _01'!J34</f>
        <v>0</v>
      </c>
      <c r="AY55" s="137">
        <f>'003 - Pomůcky _01'!J35</f>
        <v>0</v>
      </c>
      <c r="AZ55" s="137">
        <f>'003 - Pomůcky _01'!F32</f>
        <v>0</v>
      </c>
      <c r="BA55" s="137">
        <f>'003 - Pomůcky _01'!F33</f>
        <v>0</v>
      </c>
      <c r="BB55" s="137">
        <f>'003 - Pomůcky _01'!F34</f>
        <v>0</v>
      </c>
      <c r="BC55" s="137">
        <f>'003 - Pomůcky _01'!F35</f>
        <v>0</v>
      </c>
      <c r="BD55" s="139">
        <f>'003 - Pomůcky _01'!F36</f>
        <v>0</v>
      </c>
      <c r="BT55" s="140" t="s">
        <v>79</v>
      </c>
      <c r="BV55" s="140" t="s">
        <v>71</v>
      </c>
      <c r="BW55" s="140" t="s">
        <v>87</v>
      </c>
      <c r="BX55" s="140" t="s">
        <v>86</v>
      </c>
      <c r="CL55" s="140" t="s">
        <v>78</v>
      </c>
    </row>
    <row r="56" s="5" customFormat="1" ht="47.25" customHeight="1">
      <c r="B56" s="116"/>
      <c r="C56" s="117"/>
      <c r="D56" s="118" t="s">
        <v>88</v>
      </c>
      <c r="E56" s="118"/>
      <c r="F56" s="118"/>
      <c r="G56" s="118"/>
      <c r="H56" s="118"/>
      <c r="I56" s="119"/>
      <c r="J56" s="118" t="s">
        <v>89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ROUND(SUM(AG57:AG58),2)</f>
        <v>0</v>
      </c>
      <c r="AH56" s="119"/>
      <c r="AI56" s="119"/>
      <c r="AJ56" s="119"/>
      <c r="AK56" s="119"/>
      <c r="AL56" s="119"/>
      <c r="AM56" s="119"/>
      <c r="AN56" s="121">
        <f>SUM(AG56,AT56)</f>
        <v>0</v>
      </c>
      <c r="AO56" s="119"/>
      <c r="AP56" s="119"/>
      <c r="AQ56" s="122" t="s">
        <v>75</v>
      </c>
      <c r="AR56" s="123"/>
      <c r="AS56" s="124">
        <f>ROUND(SUM(AS57:AS58),2)</f>
        <v>0</v>
      </c>
      <c r="AT56" s="125">
        <f>ROUND(SUM(AV56:AW56),2)</f>
        <v>0</v>
      </c>
      <c r="AU56" s="126">
        <f>ROUND(SUM(AU57:AU58),5)</f>
        <v>0</v>
      </c>
      <c r="AV56" s="125">
        <f>ROUND(AZ56*L26,2)</f>
        <v>0</v>
      </c>
      <c r="AW56" s="125">
        <f>ROUND(BA56*L27,2)</f>
        <v>0</v>
      </c>
      <c r="AX56" s="125">
        <f>ROUND(BB56*L26,2)</f>
        <v>0</v>
      </c>
      <c r="AY56" s="125">
        <f>ROUND(BC56*L27,2)</f>
        <v>0</v>
      </c>
      <c r="AZ56" s="125">
        <f>ROUND(SUM(AZ57:AZ58),2)</f>
        <v>0</v>
      </c>
      <c r="BA56" s="125">
        <f>ROUND(SUM(BA57:BA58),2)</f>
        <v>0</v>
      </c>
      <c r="BB56" s="125">
        <f>ROUND(SUM(BB57:BB58),2)</f>
        <v>0</v>
      </c>
      <c r="BC56" s="125">
        <f>ROUND(SUM(BC57:BC58),2)</f>
        <v>0</v>
      </c>
      <c r="BD56" s="127">
        <f>ROUND(SUM(BD57:BD58),2)</f>
        <v>0</v>
      </c>
      <c r="BS56" s="128" t="s">
        <v>68</v>
      </c>
      <c r="BT56" s="128" t="s">
        <v>76</v>
      </c>
      <c r="BU56" s="128" t="s">
        <v>70</v>
      </c>
      <c r="BV56" s="128" t="s">
        <v>71</v>
      </c>
      <c r="BW56" s="128" t="s">
        <v>90</v>
      </c>
      <c r="BX56" s="128" t="s">
        <v>7</v>
      </c>
      <c r="CL56" s="128" t="s">
        <v>78</v>
      </c>
      <c r="CM56" s="128" t="s">
        <v>79</v>
      </c>
    </row>
    <row r="57" s="6" customFormat="1" ht="16.5" customHeight="1">
      <c r="A57" s="129" t="s">
        <v>80</v>
      </c>
      <c r="B57" s="130"/>
      <c r="C57" s="131"/>
      <c r="D57" s="131"/>
      <c r="E57" s="132" t="s">
        <v>16</v>
      </c>
      <c r="F57" s="132"/>
      <c r="G57" s="132"/>
      <c r="H57" s="132"/>
      <c r="I57" s="132"/>
      <c r="J57" s="131"/>
      <c r="K57" s="132" t="s">
        <v>81</v>
      </c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3">
        <f>'003 - Pomůcky _02'!J29</f>
        <v>0</v>
      </c>
      <c r="AH57" s="131"/>
      <c r="AI57" s="131"/>
      <c r="AJ57" s="131"/>
      <c r="AK57" s="131"/>
      <c r="AL57" s="131"/>
      <c r="AM57" s="131"/>
      <c r="AN57" s="133">
        <f>SUM(AG57,AT57)</f>
        <v>0</v>
      </c>
      <c r="AO57" s="131"/>
      <c r="AP57" s="131"/>
      <c r="AQ57" s="134" t="s">
        <v>82</v>
      </c>
      <c r="AR57" s="135"/>
      <c r="AS57" s="136">
        <v>0</v>
      </c>
      <c r="AT57" s="137">
        <f>ROUND(SUM(AV57:AW57),2)</f>
        <v>0</v>
      </c>
      <c r="AU57" s="138">
        <f>'003 - Pomůcky _02'!P85</f>
        <v>0</v>
      </c>
      <c r="AV57" s="137">
        <f>'003 - Pomůcky _02'!J32</f>
        <v>0</v>
      </c>
      <c r="AW57" s="137">
        <f>'003 - Pomůcky _02'!J33</f>
        <v>0</v>
      </c>
      <c r="AX57" s="137">
        <f>'003 - Pomůcky _02'!J34</f>
        <v>0</v>
      </c>
      <c r="AY57" s="137">
        <f>'003 - Pomůcky _02'!J35</f>
        <v>0</v>
      </c>
      <c r="AZ57" s="137">
        <f>'003 - Pomůcky _02'!F32</f>
        <v>0</v>
      </c>
      <c r="BA57" s="137">
        <f>'003 - Pomůcky _02'!F33</f>
        <v>0</v>
      </c>
      <c r="BB57" s="137">
        <f>'003 - Pomůcky _02'!F34</f>
        <v>0</v>
      </c>
      <c r="BC57" s="137">
        <f>'003 - Pomůcky _02'!F35</f>
        <v>0</v>
      </c>
      <c r="BD57" s="139">
        <f>'003 - Pomůcky _02'!F36</f>
        <v>0</v>
      </c>
      <c r="BT57" s="140" t="s">
        <v>79</v>
      </c>
      <c r="BV57" s="140" t="s">
        <v>71</v>
      </c>
      <c r="BW57" s="140" t="s">
        <v>91</v>
      </c>
      <c r="BX57" s="140" t="s">
        <v>90</v>
      </c>
      <c r="CL57" s="140" t="s">
        <v>78</v>
      </c>
    </row>
    <row r="58" s="6" customFormat="1" ht="16.5" customHeight="1">
      <c r="A58" s="129" t="s">
        <v>80</v>
      </c>
      <c r="B58" s="130"/>
      <c r="C58" s="131"/>
      <c r="D58" s="131"/>
      <c r="E58" s="132" t="s">
        <v>92</v>
      </c>
      <c r="F58" s="132"/>
      <c r="G58" s="132"/>
      <c r="H58" s="132"/>
      <c r="I58" s="132"/>
      <c r="J58" s="131"/>
      <c r="K58" s="132" t="s">
        <v>93</v>
      </c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3">
        <f>'011 - Pomůcky cvičná kuch...'!J29</f>
        <v>0</v>
      </c>
      <c r="AH58" s="131"/>
      <c r="AI58" s="131"/>
      <c r="AJ58" s="131"/>
      <c r="AK58" s="131"/>
      <c r="AL58" s="131"/>
      <c r="AM58" s="131"/>
      <c r="AN58" s="133">
        <f>SUM(AG58,AT58)</f>
        <v>0</v>
      </c>
      <c r="AO58" s="131"/>
      <c r="AP58" s="131"/>
      <c r="AQ58" s="134" t="s">
        <v>82</v>
      </c>
      <c r="AR58" s="135"/>
      <c r="AS58" s="141">
        <v>0</v>
      </c>
      <c r="AT58" s="142">
        <f>ROUND(SUM(AV58:AW58),2)</f>
        <v>0</v>
      </c>
      <c r="AU58" s="143">
        <f>'011 - Pomůcky cvičná kuch...'!P85</f>
        <v>0</v>
      </c>
      <c r="AV58" s="142">
        <f>'011 - Pomůcky cvičná kuch...'!J32</f>
        <v>0</v>
      </c>
      <c r="AW58" s="142">
        <f>'011 - Pomůcky cvičná kuch...'!J33</f>
        <v>0</v>
      </c>
      <c r="AX58" s="142">
        <f>'011 - Pomůcky cvičná kuch...'!J34</f>
        <v>0</v>
      </c>
      <c r="AY58" s="142">
        <f>'011 - Pomůcky cvičná kuch...'!J35</f>
        <v>0</v>
      </c>
      <c r="AZ58" s="142">
        <f>'011 - Pomůcky cvičná kuch...'!F32</f>
        <v>0</v>
      </c>
      <c r="BA58" s="142">
        <f>'011 - Pomůcky cvičná kuch...'!F33</f>
        <v>0</v>
      </c>
      <c r="BB58" s="142">
        <f>'011 - Pomůcky cvičná kuch...'!F34</f>
        <v>0</v>
      </c>
      <c r="BC58" s="142">
        <f>'011 - Pomůcky cvičná kuch...'!F35</f>
        <v>0</v>
      </c>
      <c r="BD58" s="144">
        <f>'011 - Pomůcky cvičná kuch...'!F36</f>
        <v>0</v>
      </c>
      <c r="BT58" s="140" t="s">
        <v>79</v>
      </c>
      <c r="BV58" s="140" t="s">
        <v>71</v>
      </c>
      <c r="BW58" s="140" t="s">
        <v>94</v>
      </c>
      <c r="BX58" s="140" t="s">
        <v>90</v>
      </c>
      <c r="CL58" s="140" t="s">
        <v>78</v>
      </c>
    </row>
    <row r="59" s="1" customFormat="1" ht="30" customHeight="1">
      <c r="B59" s="43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69"/>
    </row>
    <row r="60" s="1" customFormat="1" ht="6.96" customHeight="1">
      <c r="B60" s="64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9"/>
    </row>
  </sheetData>
  <sheetProtection sheet="1" formatColumns="0" formatRows="0" objects="1" scenarios="1" spinCount="100000" saltValue="/8MljUhj8AHl2ya7A4cQnavxUhKknyA83goyNTEjR69/tkKrx2n08NL2qDpNnZWYAZAHte5EA1b2/Dw6QTLEnA==" hashValue="h2P10O9uLiA96VbRNAYk9Py1XfWgjpbbfEQgQ2o+d3cAk+GzyA2NDpMWwP3zFy8w5xE3ALOF9vXZFbgHCSk3mA==" algorithmName="SHA-512" password="CC35"/>
  <mergeCells count="6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003 - Pomůcky '!C2" display="/"/>
    <hyperlink ref="A55" location="'003 - Pomůcky _01'!C2" display="/"/>
    <hyperlink ref="A57" location="'003 - Pomůcky _02'!C2" display="/"/>
    <hyperlink ref="A58" location="'011 - Pomůcky cvičná kuch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95</v>
      </c>
      <c r="G1" s="148" t="s">
        <v>96</v>
      </c>
      <c r="H1" s="148"/>
      <c r="I1" s="149"/>
      <c r="J1" s="148" t="s">
        <v>97</v>
      </c>
      <c r="K1" s="147" t="s">
        <v>98</v>
      </c>
      <c r="L1" s="148" t="s">
        <v>99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100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Rekonstrukce odborných učeben v Karviné - školy I - pomůcky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101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102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103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104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78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stavby'!AN8</f>
        <v>4. 9. 2017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tr">
        <f>IF('Rekapitulace stavby'!AN10="","",'Rekapitulace stavby'!AN10)</f>
        <v/>
      </c>
      <c r="K16" s="48"/>
    </row>
    <row r="17" s="1" customFormat="1" ht="18" customHeight="1">
      <c r="B17" s="43"/>
      <c r="C17" s="44"/>
      <c r="D17" s="44"/>
      <c r="E17" s="32" t="str">
        <f>IF('Rekapitulace stavby'!E11="","",'Rekapitulace stavby'!E11)</f>
        <v xml:space="preserve"> </v>
      </c>
      <c r="F17" s="44"/>
      <c r="G17" s="44"/>
      <c r="H17" s="44"/>
      <c r="I17" s="155" t="s">
        <v>29</v>
      </c>
      <c r="J17" s="32" t="str">
        <f>IF('Rekapitulace stavby'!AN11="","",'Rekapitulace stavby'!AN11)</f>
        <v/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30</v>
      </c>
      <c r="E19" s="44"/>
      <c r="F19" s="44"/>
      <c r="G19" s="44"/>
      <c r="H19" s="44"/>
      <c r="I19" s="155" t="s">
        <v>28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29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32</v>
      </c>
      <c r="E22" s="44"/>
      <c r="F22" s="44"/>
      <c r="G22" s="44"/>
      <c r="H22" s="44"/>
      <c r="I22" s="155" t="s">
        <v>28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29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34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35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37</v>
      </c>
      <c r="G31" s="44"/>
      <c r="H31" s="44"/>
      <c r="I31" s="165" t="s">
        <v>36</v>
      </c>
      <c r="J31" s="49" t="s">
        <v>38</v>
      </c>
      <c r="K31" s="48"/>
    </row>
    <row r="32" s="1" customFormat="1" ht="14.4" customHeight="1">
      <c r="B32" s="43"/>
      <c r="C32" s="44"/>
      <c r="D32" s="52" t="s">
        <v>39</v>
      </c>
      <c r="E32" s="52" t="s">
        <v>40</v>
      </c>
      <c r="F32" s="166">
        <f>ROUND(SUM(BE85:BE126), 2)</f>
        <v>0</v>
      </c>
      <c r="G32" s="44"/>
      <c r="H32" s="44"/>
      <c r="I32" s="167">
        <v>0.20999999999999999</v>
      </c>
      <c r="J32" s="166">
        <f>ROUND(ROUND((SUM(BE85:BE126)), 2)*I32, 2)</f>
        <v>0</v>
      </c>
      <c r="K32" s="48"/>
    </row>
    <row r="33" s="1" customFormat="1" ht="14.4" customHeight="1">
      <c r="B33" s="43"/>
      <c r="C33" s="44"/>
      <c r="D33" s="44"/>
      <c r="E33" s="52" t="s">
        <v>41</v>
      </c>
      <c r="F33" s="166">
        <f>ROUND(SUM(BF85:BF126), 2)</f>
        <v>0</v>
      </c>
      <c r="G33" s="44"/>
      <c r="H33" s="44"/>
      <c r="I33" s="167">
        <v>0.14999999999999999</v>
      </c>
      <c r="J33" s="166">
        <f>ROUND(ROUND((SUM(BF85:BF126)),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42</v>
      </c>
      <c r="F34" s="166">
        <f>ROUND(SUM(BG85:BG126),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43</v>
      </c>
      <c r="F35" s="166">
        <f>ROUND(SUM(BH85:BH126),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44</v>
      </c>
      <c r="F36" s="166">
        <f>ROUND(SUM(BI85:BI126),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45</v>
      </c>
      <c r="E38" s="95"/>
      <c r="F38" s="95"/>
      <c r="G38" s="170" t="s">
        <v>46</v>
      </c>
      <c r="H38" s="171" t="s">
        <v>47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105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Rekonstrukce odborných učeben v Karviné - školy I - pomůcky</v>
      </c>
      <c r="F47" s="37"/>
      <c r="G47" s="37"/>
      <c r="H47" s="37"/>
      <c r="I47" s="153"/>
      <c r="J47" s="44"/>
      <c r="K47" s="48"/>
    </row>
    <row r="48">
      <c r="B48" s="25"/>
      <c r="C48" s="37" t="s">
        <v>101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102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103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 xml:space="preserve">003 - Pomůcky 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 xml:space="preserve"> </v>
      </c>
      <c r="G53" s="44"/>
      <c r="H53" s="44"/>
      <c r="I53" s="155" t="s">
        <v>25</v>
      </c>
      <c r="J53" s="156" t="str">
        <f>IF(J14="","",J14)</f>
        <v>4. 9. 2017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 xml:space="preserve"> </v>
      </c>
      <c r="G55" s="44"/>
      <c r="H55" s="44"/>
      <c r="I55" s="155" t="s">
        <v>32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30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106</v>
      </c>
      <c r="D58" s="168"/>
      <c r="E58" s="168"/>
      <c r="F58" s="168"/>
      <c r="G58" s="168"/>
      <c r="H58" s="168"/>
      <c r="I58" s="182"/>
      <c r="J58" s="183" t="s">
        <v>107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108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109</v>
      </c>
    </row>
    <row r="61" s="8" customFormat="1" ht="24.96" customHeight="1">
      <c r="B61" s="186"/>
      <c r="C61" s="187"/>
      <c r="D61" s="188" t="s">
        <v>110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111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9" customFormat="1" ht="19.92" customHeight="1">
      <c r="B63" s="193"/>
      <c r="C63" s="194"/>
      <c r="D63" s="195" t="s">
        <v>112</v>
      </c>
      <c r="E63" s="196"/>
      <c r="F63" s="196"/>
      <c r="G63" s="196"/>
      <c r="H63" s="196"/>
      <c r="I63" s="197"/>
      <c r="J63" s="198">
        <f>J125</f>
        <v>0</v>
      </c>
      <c r="K63" s="199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113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Rekonstrukce odborných učeben v Karviné - školy I - pomůcky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101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102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103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 xml:space="preserve">003 - Pomůcky 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23</v>
      </c>
      <c r="D79" s="71"/>
      <c r="E79" s="71"/>
      <c r="F79" s="204" t="str">
        <f>F14</f>
        <v xml:space="preserve"> </v>
      </c>
      <c r="G79" s="71"/>
      <c r="H79" s="71"/>
      <c r="I79" s="205" t="s">
        <v>25</v>
      </c>
      <c r="J79" s="82" t="str">
        <f>IF(J14="","",J14)</f>
        <v>4. 9. 2017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27</v>
      </c>
      <c r="D81" s="71"/>
      <c r="E81" s="71"/>
      <c r="F81" s="204" t="str">
        <f>E17</f>
        <v xml:space="preserve"> </v>
      </c>
      <c r="G81" s="71"/>
      <c r="H81" s="71"/>
      <c r="I81" s="205" t="s">
        <v>32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30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114</v>
      </c>
      <c r="D84" s="208" t="s">
        <v>54</v>
      </c>
      <c r="E84" s="208" t="s">
        <v>50</v>
      </c>
      <c r="F84" s="208" t="s">
        <v>115</v>
      </c>
      <c r="G84" s="208" t="s">
        <v>116</v>
      </c>
      <c r="H84" s="208" t="s">
        <v>117</v>
      </c>
      <c r="I84" s="209" t="s">
        <v>118</v>
      </c>
      <c r="J84" s="208" t="s">
        <v>107</v>
      </c>
      <c r="K84" s="210" t="s">
        <v>119</v>
      </c>
      <c r="L84" s="211"/>
      <c r="M84" s="99" t="s">
        <v>120</v>
      </c>
      <c r="N84" s="100" t="s">
        <v>39</v>
      </c>
      <c r="O84" s="100" t="s">
        <v>121</v>
      </c>
      <c r="P84" s="100" t="s">
        <v>122</v>
      </c>
      <c r="Q84" s="100" t="s">
        <v>123</v>
      </c>
      <c r="R84" s="100" t="s">
        <v>124</v>
      </c>
      <c r="S84" s="100" t="s">
        <v>125</v>
      </c>
      <c r="T84" s="101" t="s">
        <v>126</v>
      </c>
    </row>
    <row r="85" s="1" customFormat="1" ht="29.28" customHeight="1">
      <c r="B85" s="43"/>
      <c r="C85" s="105" t="s">
        <v>108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</f>
        <v>0</v>
      </c>
      <c r="Q85" s="103"/>
      <c r="R85" s="213">
        <f>R86</f>
        <v>0</v>
      </c>
      <c r="S85" s="103"/>
      <c r="T85" s="214">
        <f>T86</f>
        <v>0</v>
      </c>
      <c r="AT85" s="21" t="s">
        <v>68</v>
      </c>
      <c r="AU85" s="21" t="s">
        <v>109</v>
      </c>
      <c r="BK85" s="215">
        <f>BK86</f>
        <v>0</v>
      </c>
    </row>
    <row r="86" s="11" customFormat="1" ht="37.44" customHeight="1">
      <c r="B86" s="216"/>
      <c r="C86" s="217"/>
      <c r="D86" s="218" t="s">
        <v>68</v>
      </c>
      <c r="E86" s="219" t="s">
        <v>127</v>
      </c>
      <c r="F86" s="219" t="s">
        <v>127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P87+P125</f>
        <v>0</v>
      </c>
      <c r="Q86" s="224"/>
      <c r="R86" s="225">
        <f>R87+R125</f>
        <v>0</v>
      </c>
      <c r="S86" s="224"/>
      <c r="T86" s="226">
        <f>T87+T125</f>
        <v>0</v>
      </c>
      <c r="AR86" s="227" t="s">
        <v>76</v>
      </c>
      <c r="AT86" s="228" t="s">
        <v>68</v>
      </c>
      <c r="AU86" s="228" t="s">
        <v>69</v>
      </c>
      <c r="AY86" s="227" t="s">
        <v>128</v>
      </c>
      <c r="BK86" s="229">
        <f>BK87+BK125</f>
        <v>0</v>
      </c>
    </row>
    <row r="87" s="11" customFormat="1" ht="19.92" customHeight="1">
      <c r="B87" s="216"/>
      <c r="C87" s="217"/>
      <c r="D87" s="218" t="s">
        <v>68</v>
      </c>
      <c r="E87" s="230" t="s">
        <v>129</v>
      </c>
      <c r="F87" s="230" t="s">
        <v>130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SUM(P88:P124)</f>
        <v>0</v>
      </c>
      <c r="Q87" s="224"/>
      <c r="R87" s="225">
        <f>SUM(R88:R124)</f>
        <v>0</v>
      </c>
      <c r="S87" s="224"/>
      <c r="T87" s="226">
        <f>SUM(T88:T124)</f>
        <v>0</v>
      </c>
      <c r="AR87" s="227" t="s">
        <v>76</v>
      </c>
      <c r="AT87" s="228" t="s">
        <v>68</v>
      </c>
      <c r="AU87" s="228" t="s">
        <v>76</v>
      </c>
      <c r="AY87" s="227" t="s">
        <v>128</v>
      </c>
      <c r="BK87" s="229">
        <f>SUM(BK88:BK124)</f>
        <v>0</v>
      </c>
    </row>
    <row r="88" s="1" customFormat="1" ht="16.5" customHeight="1">
      <c r="B88" s="43"/>
      <c r="C88" s="232" t="s">
        <v>76</v>
      </c>
      <c r="D88" s="232" t="s">
        <v>131</v>
      </c>
      <c r="E88" s="233" t="s">
        <v>132</v>
      </c>
      <c r="F88" s="234" t="s">
        <v>133</v>
      </c>
      <c r="G88" s="235" t="s">
        <v>134</v>
      </c>
      <c r="H88" s="236">
        <v>1</v>
      </c>
      <c r="I88" s="237"/>
      <c r="J88" s="238">
        <f>ROUND(I88*H88,2)</f>
        <v>0</v>
      </c>
      <c r="K88" s="234" t="s">
        <v>21</v>
      </c>
      <c r="L88" s="69"/>
      <c r="M88" s="239" t="s">
        <v>21</v>
      </c>
      <c r="N88" s="240" t="s">
        <v>40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135</v>
      </c>
      <c r="AT88" s="21" t="s">
        <v>131</v>
      </c>
      <c r="AU88" s="21" t="s">
        <v>79</v>
      </c>
      <c r="AY88" s="21" t="s">
        <v>128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76</v>
      </c>
      <c r="BK88" s="243">
        <f>ROUND(I88*H88,2)</f>
        <v>0</v>
      </c>
      <c r="BL88" s="21" t="s">
        <v>135</v>
      </c>
      <c r="BM88" s="21" t="s">
        <v>136</v>
      </c>
    </row>
    <row r="89" s="1" customFormat="1" ht="16.5" customHeight="1">
      <c r="B89" s="43"/>
      <c r="C89" s="232" t="s">
        <v>79</v>
      </c>
      <c r="D89" s="232" t="s">
        <v>131</v>
      </c>
      <c r="E89" s="233" t="s">
        <v>137</v>
      </c>
      <c r="F89" s="234" t="s">
        <v>138</v>
      </c>
      <c r="G89" s="235" t="s">
        <v>134</v>
      </c>
      <c r="H89" s="236">
        <v>1</v>
      </c>
      <c r="I89" s="237"/>
      <c r="J89" s="238">
        <f>ROUND(I89*H89,2)</f>
        <v>0</v>
      </c>
      <c r="K89" s="234" t="s">
        <v>21</v>
      </c>
      <c r="L89" s="69"/>
      <c r="M89" s="239" t="s">
        <v>21</v>
      </c>
      <c r="N89" s="240" t="s">
        <v>40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135</v>
      </c>
      <c r="AT89" s="21" t="s">
        <v>131</v>
      </c>
      <c r="AU89" s="21" t="s">
        <v>79</v>
      </c>
      <c r="AY89" s="21" t="s">
        <v>128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76</v>
      </c>
      <c r="BK89" s="243">
        <f>ROUND(I89*H89,2)</f>
        <v>0</v>
      </c>
      <c r="BL89" s="21" t="s">
        <v>135</v>
      </c>
      <c r="BM89" s="21" t="s">
        <v>139</v>
      </c>
    </row>
    <row r="90" s="1" customFormat="1" ht="16.5" customHeight="1">
      <c r="B90" s="43"/>
      <c r="C90" s="232" t="s">
        <v>140</v>
      </c>
      <c r="D90" s="232" t="s">
        <v>131</v>
      </c>
      <c r="E90" s="233" t="s">
        <v>141</v>
      </c>
      <c r="F90" s="234" t="s">
        <v>142</v>
      </c>
      <c r="G90" s="235" t="s">
        <v>134</v>
      </c>
      <c r="H90" s="236">
        <v>1</v>
      </c>
      <c r="I90" s="237"/>
      <c r="J90" s="238">
        <f>ROUND(I90*H90,2)</f>
        <v>0</v>
      </c>
      <c r="K90" s="234" t="s">
        <v>21</v>
      </c>
      <c r="L90" s="69"/>
      <c r="M90" s="239" t="s">
        <v>21</v>
      </c>
      <c r="N90" s="240" t="s">
        <v>40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135</v>
      </c>
      <c r="AT90" s="21" t="s">
        <v>131</v>
      </c>
      <c r="AU90" s="21" t="s">
        <v>79</v>
      </c>
      <c r="AY90" s="21" t="s">
        <v>128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76</v>
      </c>
      <c r="BK90" s="243">
        <f>ROUND(I90*H90,2)</f>
        <v>0</v>
      </c>
      <c r="BL90" s="21" t="s">
        <v>135</v>
      </c>
      <c r="BM90" s="21" t="s">
        <v>143</v>
      </c>
    </row>
    <row r="91" s="1" customFormat="1" ht="16.5" customHeight="1">
      <c r="B91" s="43"/>
      <c r="C91" s="232" t="s">
        <v>135</v>
      </c>
      <c r="D91" s="232" t="s">
        <v>131</v>
      </c>
      <c r="E91" s="233" t="s">
        <v>144</v>
      </c>
      <c r="F91" s="234" t="s">
        <v>145</v>
      </c>
      <c r="G91" s="235" t="s">
        <v>134</v>
      </c>
      <c r="H91" s="236">
        <v>1</v>
      </c>
      <c r="I91" s="237"/>
      <c r="J91" s="238">
        <f>ROUND(I91*H91,2)</f>
        <v>0</v>
      </c>
      <c r="K91" s="234" t="s">
        <v>21</v>
      </c>
      <c r="L91" s="69"/>
      <c r="M91" s="239" t="s">
        <v>21</v>
      </c>
      <c r="N91" s="240" t="s">
        <v>40</v>
      </c>
      <c r="O91" s="44"/>
      <c r="P91" s="241">
        <f>O91*H91</f>
        <v>0</v>
      </c>
      <c r="Q91" s="241">
        <v>0</v>
      </c>
      <c r="R91" s="241">
        <f>Q91*H91</f>
        <v>0</v>
      </c>
      <c r="S91" s="241">
        <v>0</v>
      </c>
      <c r="T91" s="242">
        <f>S91*H91</f>
        <v>0</v>
      </c>
      <c r="AR91" s="21" t="s">
        <v>135</v>
      </c>
      <c r="AT91" s="21" t="s">
        <v>131</v>
      </c>
      <c r="AU91" s="21" t="s">
        <v>79</v>
      </c>
      <c r="AY91" s="21" t="s">
        <v>128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21" t="s">
        <v>76</v>
      </c>
      <c r="BK91" s="243">
        <f>ROUND(I91*H91,2)</f>
        <v>0</v>
      </c>
      <c r="BL91" s="21" t="s">
        <v>135</v>
      </c>
      <c r="BM91" s="21" t="s">
        <v>146</v>
      </c>
    </row>
    <row r="92" s="1" customFormat="1" ht="16.5" customHeight="1">
      <c r="B92" s="43"/>
      <c r="C92" s="232" t="s">
        <v>147</v>
      </c>
      <c r="D92" s="232" t="s">
        <v>131</v>
      </c>
      <c r="E92" s="233" t="s">
        <v>148</v>
      </c>
      <c r="F92" s="234" t="s">
        <v>149</v>
      </c>
      <c r="G92" s="235" t="s">
        <v>134</v>
      </c>
      <c r="H92" s="236">
        <v>1</v>
      </c>
      <c r="I92" s="237"/>
      <c r="J92" s="238">
        <f>ROUND(I92*H92,2)</f>
        <v>0</v>
      </c>
      <c r="K92" s="234" t="s">
        <v>21</v>
      </c>
      <c r="L92" s="69"/>
      <c r="M92" s="239" t="s">
        <v>21</v>
      </c>
      <c r="N92" s="240" t="s">
        <v>40</v>
      </c>
      <c r="O92" s="44"/>
      <c r="P92" s="241">
        <f>O92*H92</f>
        <v>0</v>
      </c>
      <c r="Q92" s="241">
        <v>0</v>
      </c>
      <c r="R92" s="241">
        <f>Q92*H92</f>
        <v>0</v>
      </c>
      <c r="S92" s="241">
        <v>0</v>
      </c>
      <c r="T92" s="242">
        <f>S92*H92</f>
        <v>0</v>
      </c>
      <c r="AR92" s="21" t="s">
        <v>135</v>
      </c>
      <c r="AT92" s="21" t="s">
        <v>131</v>
      </c>
      <c r="AU92" s="21" t="s">
        <v>79</v>
      </c>
      <c r="AY92" s="21" t="s">
        <v>128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21" t="s">
        <v>76</v>
      </c>
      <c r="BK92" s="243">
        <f>ROUND(I92*H92,2)</f>
        <v>0</v>
      </c>
      <c r="BL92" s="21" t="s">
        <v>135</v>
      </c>
      <c r="BM92" s="21" t="s">
        <v>150</v>
      </c>
    </row>
    <row r="93" s="1" customFormat="1" ht="16.5" customHeight="1">
      <c r="B93" s="43"/>
      <c r="C93" s="232" t="s">
        <v>151</v>
      </c>
      <c r="D93" s="232" t="s">
        <v>131</v>
      </c>
      <c r="E93" s="233" t="s">
        <v>152</v>
      </c>
      <c r="F93" s="234" t="s">
        <v>153</v>
      </c>
      <c r="G93" s="235" t="s">
        <v>134</v>
      </c>
      <c r="H93" s="236">
        <v>1</v>
      </c>
      <c r="I93" s="237"/>
      <c r="J93" s="238">
        <f>ROUND(I93*H93,2)</f>
        <v>0</v>
      </c>
      <c r="K93" s="234" t="s">
        <v>21</v>
      </c>
      <c r="L93" s="69"/>
      <c r="M93" s="239" t="s">
        <v>21</v>
      </c>
      <c r="N93" s="240" t="s">
        <v>40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135</v>
      </c>
      <c r="AT93" s="21" t="s">
        <v>131</v>
      </c>
      <c r="AU93" s="21" t="s">
        <v>79</v>
      </c>
      <c r="AY93" s="21" t="s">
        <v>128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76</v>
      </c>
      <c r="BK93" s="243">
        <f>ROUND(I93*H93,2)</f>
        <v>0</v>
      </c>
      <c r="BL93" s="21" t="s">
        <v>135</v>
      </c>
      <c r="BM93" s="21" t="s">
        <v>154</v>
      </c>
    </row>
    <row r="94" s="1" customFormat="1" ht="16.5" customHeight="1">
      <c r="B94" s="43"/>
      <c r="C94" s="232" t="s">
        <v>155</v>
      </c>
      <c r="D94" s="232" t="s">
        <v>131</v>
      </c>
      <c r="E94" s="233" t="s">
        <v>156</v>
      </c>
      <c r="F94" s="234" t="s">
        <v>157</v>
      </c>
      <c r="G94" s="235" t="s">
        <v>134</v>
      </c>
      <c r="H94" s="236">
        <v>1</v>
      </c>
      <c r="I94" s="237"/>
      <c r="J94" s="238">
        <f>ROUND(I94*H94,2)</f>
        <v>0</v>
      </c>
      <c r="K94" s="234" t="s">
        <v>21</v>
      </c>
      <c r="L94" s="69"/>
      <c r="M94" s="239" t="s">
        <v>21</v>
      </c>
      <c r="N94" s="240" t="s">
        <v>40</v>
      </c>
      <c r="O94" s="44"/>
      <c r="P94" s="241">
        <f>O94*H94</f>
        <v>0</v>
      </c>
      <c r="Q94" s="241">
        <v>0</v>
      </c>
      <c r="R94" s="241">
        <f>Q94*H94</f>
        <v>0</v>
      </c>
      <c r="S94" s="241">
        <v>0</v>
      </c>
      <c r="T94" s="242">
        <f>S94*H94</f>
        <v>0</v>
      </c>
      <c r="AR94" s="21" t="s">
        <v>135</v>
      </c>
      <c r="AT94" s="21" t="s">
        <v>131</v>
      </c>
      <c r="AU94" s="21" t="s">
        <v>79</v>
      </c>
      <c r="AY94" s="21" t="s">
        <v>128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21" t="s">
        <v>76</v>
      </c>
      <c r="BK94" s="243">
        <f>ROUND(I94*H94,2)</f>
        <v>0</v>
      </c>
      <c r="BL94" s="21" t="s">
        <v>135</v>
      </c>
      <c r="BM94" s="21" t="s">
        <v>158</v>
      </c>
    </row>
    <row r="95" s="1" customFormat="1" ht="16.5" customHeight="1">
      <c r="B95" s="43"/>
      <c r="C95" s="232" t="s">
        <v>159</v>
      </c>
      <c r="D95" s="232" t="s">
        <v>131</v>
      </c>
      <c r="E95" s="233" t="s">
        <v>160</v>
      </c>
      <c r="F95" s="234" t="s">
        <v>161</v>
      </c>
      <c r="G95" s="235" t="s">
        <v>134</v>
      </c>
      <c r="H95" s="236">
        <v>1</v>
      </c>
      <c r="I95" s="237"/>
      <c r="J95" s="238">
        <f>ROUND(I95*H95,2)</f>
        <v>0</v>
      </c>
      <c r="K95" s="234" t="s">
        <v>21</v>
      </c>
      <c r="L95" s="69"/>
      <c r="M95" s="239" t="s">
        <v>21</v>
      </c>
      <c r="N95" s="240" t="s">
        <v>40</v>
      </c>
      <c r="O95" s="44"/>
      <c r="P95" s="241">
        <f>O95*H95</f>
        <v>0</v>
      </c>
      <c r="Q95" s="241">
        <v>0</v>
      </c>
      <c r="R95" s="241">
        <f>Q95*H95</f>
        <v>0</v>
      </c>
      <c r="S95" s="241">
        <v>0</v>
      </c>
      <c r="T95" s="242">
        <f>S95*H95</f>
        <v>0</v>
      </c>
      <c r="AR95" s="21" t="s">
        <v>135</v>
      </c>
      <c r="AT95" s="21" t="s">
        <v>131</v>
      </c>
      <c r="AU95" s="21" t="s">
        <v>79</v>
      </c>
      <c r="AY95" s="21" t="s">
        <v>128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21" t="s">
        <v>76</v>
      </c>
      <c r="BK95" s="243">
        <f>ROUND(I95*H95,2)</f>
        <v>0</v>
      </c>
      <c r="BL95" s="21" t="s">
        <v>135</v>
      </c>
      <c r="BM95" s="21" t="s">
        <v>162</v>
      </c>
    </row>
    <row r="96" s="1" customFormat="1" ht="16.5" customHeight="1">
      <c r="B96" s="43"/>
      <c r="C96" s="232" t="s">
        <v>163</v>
      </c>
      <c r="D96" s="232" t="s">
        <v>131</v>
      </c>
      <c r="E96" s="233" t="s">
        <v>164</v>
      </c>
      <c r="F96" s="234" t="s">
        <v>165</v>
      </c>
      <c r="G96" s="235" t="s">
        <v>134</v>
      </c>
      <c r="H96" s="236">
        <v>20</v>
      </c>
      <c r="I96" s="237"/>
      <c r="J96" s="238">
        <f>ROUND(I96*H96,2)</f>
        <v>0</v>
      </c>
      <c r="K96" s="234" t="s">
        <v>21</v>
      </c>
      <c r="L96" s="69"/>
      <c r="M96" s="239" t="s">
        <v>21</v>
      </c>
      <c r="N96" s="240" t="s">
        <v>40</v>
      </c>
      <c r="O96" s="44"/>
      <c r="P96" s="241">
        <f>O96*H96</f>
        <v>0</v>
      </c>
      <c r="Q96" s="241">
        <v>0</v>
      </c>
      <c r="R96" s="241">
        <f>Q96*H96</f>
        <v>0</v>
      </c>
      <c r="S96" s="241">
        <v>0</v>
      </c>
      <c r="T96" s="242">
        <f>S96*H96</f>
        <v>0</v>
      </c>
      <c r="AR96" s="21" t="s">
        <v>135</v>
      </c>
      <c r="AT96" s="21" t="s">
        <v>131</v>
      </c>
      <c r="AU96" s="21" t="s">
        <v>79</v>
      </c>
      <c r="AY96" s="21" t="s">
        <v>128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21" t="s">
        <v>76</v>
      </c>
      <c r="BK96" s="243">
        <f>ROUND(I96*H96,2)</f>
        <v>0</v>
      </c>
      <c r="BL96" s="21" t="s">
        <v>135</v>
      </c>
      <c r="BM96" s="21" t="s">
        <v>166</v>
      </c>
    </row>
    <row r="97" s="1" customFormat="1" ht="16.5" customHeight="1">
      <c r="B97" s="43"/>
      <c r="C97" s="232" t="s">
        <v>167</v>
      </c>
      <c r="D97" s="232" t="s">
        <v>131</v>
      </c>
      <c r="E97" s="233" t="s">
        <v>168</v>
      </c>
      <c r="F97" s="234" t="s">
        <v>169</v>
      </c>
      <c r="G97" s="235" t="s">
        <v>170</v>
      </c>
      <c r="H97" s="236">
        <v>20</v>
      </c>
      <c r="I97" s="237"/>
      <c r="J97" s="238">
        <f>ROUND(I97*H97,2)</f>
        <v>0</v>
      </c>
      <c r="K97" s="234" t="s">
        <v>21</v>
      </c>
      <c r="L97" s="69"/>
      <c r="M97" s="239" t="s">
        <v>21</v>
      </c>
      <c r="N97" s="240" t="s">
        <v>40</v>
      </c>
      <c r="O97" s="44"/>
      <c r="P97" s="241">
        <f>O97*H97</f>
        <v>0</v>
      </c>
      <c r="Q97" s="241">
        <v>0</v>
      </c>
      <c r="R97" s="241">
        <f>Q97*H97</f>
        <v>0</v>
      </c>
      <c r="S97" s="241">
        <v>0</v>
      </c>
      <c r="T97" s="242">
        <f>S97*H97</f>
        <v>0</v>
      </c>
      <c r="AR97" s="21" t="s">
        <v>135</v>
      </c>
      <c r="AT97" s="21" t="s">
        <v>131</v>
      </c>
      <c r="AU97" s="21" t="s">
        <v>79</v>
      </c>
      <c r="AY97" s="21" t="s">
        <v>128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21" t="s">
        <v>76</v>
      </c>
      <c r="BK97" s="243">
        <f>ROUND(I97*H97,2)</f>
        <v>0</v>
      </c>
      <c r="BL97" s="21" t="s">
        <v>135</v>
      </c>
      <c r="BM97" s="21" t="s">
        <v>171</v>
      </c>
    </row>
    <row r="98" s="1" customFormat="1" ht="16.5" customHeight="1">
      <c r="B98" s="43"/>
      <c r="C98" s="232" t="s">
        <v>172</v>
      </c>
      <c r="D98" s="232" t="s">
        <v>131</v>
      </c>
      <c r="E98" s="233" t="s">
        <v>173</v>
      </c>
      <c r="F98" s="234" t="s">
        <v>174</v>
      </c>
      <c r="G98" s="235" t="s">
        <v>134</v>
      </c>
      <c r="H98" s="236">
        <v>1</v>
      </c>
      <c r="I98" s="237"/>
      <c r="J98" s="238">
        <f>ROUND(I98*H98,2)</f>
        <v>0</v>
      </c>
      <c r="K98" s="234" t="s">
        <v>21</v>
      </c>
      <c r="L98" s="69"/>
      <c r="M98" s="239" t="s">
        <v>21</v>
      </c>
      <c r="N98" s="240" t="s">
        <v>40</v>
      </c>
      <c r="O98" s="44"/>
      <c r="P98" s="241">
        <f>O98*H98</f>
        <v>0</v>
      </c>
      <c r="Q98" s="241">
        <v>0</v>
      </c>
      <c r="R98" s="241">
        <f>Q98*H98</f>
        <v>0</v>
      </c>
      <c r="S98" s="241">
        <v>0</v>
      </c>
      <c r="T98" s="242">
        <f>S98*H98</f>
        <v>0</v>
      </c>
      <c r="AR98" s="21" t="s">
        <v>135</v>
      </c>
      <c r="AT98" s="21" t="s">
        <v>131</v>
      </c>
      <c r="AU98" s="21" t="s">
        <v>79</v>
      </c>
      <c r="AY98" s="21" t="s">
        <v>128</v>
      </c>
      <c r="BE98" s="243">
        <f>IF(N98="základní",J98,0)</f>
        <v>0</v>
      </c>
      <c r="BF98" s="243">
        <f>IF(N98="snížená",J98,0)</f>
        <v>0</v>
      </c>
      <c r="BG98" s="243">
        <f>IF(N98="zákl. přenesená",J98,0)</f>
        <v>0</v>
      </c>
      <c r="BH98" s="243">
        <f>IF(N98="sníž. přenesená",J98,0)</f>
        <v>0</v>
      </c>
      <c r="BI98" s="243">
        <f>IF(N98="nulová",J98,0)</f>
        <v>0</v>
      </c>
      <c r="BJ98" s="21" t="s">
        <v>76</v>
      </c>
      <c r="BK98" s="243">
        <f>ROUND(I98*H98,2)</f>
        <v>0</v>
      </c>
      <c r="BL98" s="21" t="s">
        <v>135</v>
      </c>
      <c r="BM98" s="21" t="s">
        <v>175</v>
      </c>
    </row>
    <row r="99" s="1" customFormat="1" ht="16.5" customHeight="1">
      <c r="B99" s="43"/>
      <c r="C99" s="232" t="s">
        <v>176</v>
      </c>
      <c r="D99" s="232" t="s">
        <v>131</v>
      </c>
      <c r="E99" s="233" t="s">
        <v>177</v>
      </c>
      <c r="F99" s="234" t="s">
        <v>178</v>
      </c>
      <c r="G99" s="235" t="s">
        <v>134</v>
      </c>
      <c r="H99" s="236">
        <v>1</v>
      </c>
      <c r="I99" s="237"/>
      <c r="J99" s="238">
        <f>ROUND(I99*H99,2)</f>
        <v>0</v>
      </c>
      <c r="K99" s="234" t="s">
        <v>21</v>
      </c>
      <c r="L99" s="69"/>
      <c r="M99" s="239" t="s">
        <v>21</v>
      </c>
      <c r="N99" s="240" t="s">
        <v>40</v>
      </c>
      <c r="O99" s="44"/>
      <c r="P99" s="241">
        <f>O99*H99</f>
        <v>0</v>
      </c>
      <c r="Q99" s="241">
        <v>0</v>
      </c>
      <c r="R99" s="241">
        <f>Q99*H99</f>
        <v>0</v>
      </c>
      <c r="S99" s="241">
        <v>0</v>
      </c>
      <c r="T99" s="242">
        <f>S99*H99</f>
        <v>0</v>
      </c>
      <c r="AR99" s="21" t="s">
        <v>135</v>
      </c>
      <c r="AT99" s="21" t="s">
        <v>131</v>
      </c>
      <c r="AU99" s="21" t="s">
        <v>79</v>
      </c>
      <c r="AY99" s="21" t="s">
        <v>128</v>
      </c>
      <c r="BE99" s="243">
        <f>IF(N99="základní",J99,0)</f>
        <v>0</v>
      </c>
      <c r="BF99" s="243">
        <f>IF(N99="snížená",J99,0)</f>
        <v>0</v>
      </c>
      <c r="BG99" s="243">
        <f>IF(N99="zákl. přenesená",J99,0)</f>
        <v>0</v>
      </c>
      <c r="BH99" s="243">
        <f>IF(N99="sníž. přenesená",J99,0)</f>
        <v>0</v>
      </c>
      <c r="BI99" s="243">
        <f>IF(N99="nulová",J99,0)</f>
        <v>0</v>
      </c>
      <c r="BJ99" s="21" t="s">
        <v>76</v>
      </c>
      <c r="BK99" s="243">
        <f>ROUND(I99*H99,2)</f>
        <v>0</v>
      </c>
      <c r="BL99" s="21" t="s">
        <v>135</v>
      </c>
      <c r="BM99" s="21" t="s">
        <v>179</v>
      </c>
    </row>
    <row r="100" s="1" customFormat="1" ht="16.5" customHeight="1">
      <c r="B100" s="43"/>
      <c r="C100" s="232" t="s">
        <v>180</v>
      </c>
      <c r="D100" s="232" t="s">
        <v>131</v>
      </c>
      <c r="E100" s="233" t="s">
        <v>181</v>
      </c>
      <c r="F100" s="234" t="s">
        <v>182</v>
      </c>
      <c r="G100" s="235" t="s">
        <v>134</v>
      </c>
      <c r="H100" s="236">
        <v>10</v>
      </c>
      <c r="I100" s="237"/>
      <c r="J100" s="238">
        <f>ROUND(I100*H100,2)</f>
        <v>0</v>
      </c>
      <c r="K100" s="234" t="s">
        <v>21</v>
      </c>
      <c r="L100" s="69"/>
      <c r="M100" s="239" t="s">
        <v>21</v>
      </c>
      <c r="N100" s="240" t="s">
        <v>40</v>
      </c>
      <c r="O100" s="44"/>
      <c r="P100" s="241">
        <f>O100*H100</f>
        <v>0</v>
      </c>
      <c r="Q100" s="241">
        <v>0</v>
      </c>
      <c r="R100" s="241">
        <f>Q100*H100</f>
        <v>0</v>
      </c>
      <c r="S100" s="241">
        <v>0</v>
      </c>
      <c r="T100" s="242">
        <f>S100*H100</f>
        <v>0</v>
      </c>
      <c r="AR100" s="21" t="s">
        <v>135</v>
      </c>
      <c r="AT100" s="21" t="s">
        <v>131</v>
      </c>
      <c r="AU100" s="21" t="s">
        <v>79</v>
      </c>
      <c r="AY100" s="21" t="s">
        <v>128</v>
      </c>
      <c r="BE100" s="243">
        <f>IF(N100="základní",J100,0)</f>
        <v>0</v>
      </c>
      <c r="BF100" s="243">
        <f>IF(N100="snížená",J100,0)</f>
        <v>0</v>
      </c>
      <c r="BG100" s="243">
        <f>IF(N100="zákl. přenesená",J100,0)</f>
        <v>0</v>
      </c>
      <c r="BH100" s="243">
        <f>IF(N100="sníž. přenesená",J100,0)</f>
        <v>0</v>
      </c>
      <c r="BI100" s="243">
        <f>IF(N100="nulová",J100,0)</f>
        <v>0</v>
      </c>
      <c r="BJ100" s="21" t="s">
        <v>76</v>
      </c>
      <c r="BK100" s="243">
        <f>ROUND(I100*H100,2)</f>
        <v>0</v>
      </c>
      <c r="BL100" s="21" t="s">
        <v>135</v>
      </c>
      <c r="BM100" s="21" t="s">
        <v>183</v>
      </c>
    </row>
    <row r="101" s="1" customFormat="1" ht="16.5" customHeight="1">
      <c r="B101" s="43"/>
      <c r="C101" s="232" t="s">
        <v>184</v>
      </c>
      <c r="D101" s="232" t="s">
        <v>131</v>
      </c>
      <c r="E101" s="233" t="s">
        <v>185</v>
      </c>
      <c r="F101" s="234" t="s">
        <v>186</v>
      </c>
      <c r="G101" s="235" t="s">
        <v>170</v>
      </c>
      <c r="H101" s="236">
        <v>20</v>
      </c>
      <c r="I101" s="237"/>
      <c r="J101" s="238">
        <f>ROUND(I101*H101,2)</f>
        <v>0</v>
      </c>
      <c r="K101" s="234" t="s">
        <v>21</v>
      </c>
      <c r="L101" s="69"/>
      <c r="M101" s="239" t="s">
        <v>21</v>
      </c>
      <c r="N101" s="240" t="s">
        <v>40</v>
      </c>
      <c r="O101" s="44"/>
      <c r="P101" s="241">
        <f>O101*H101</f>
        <v>0</v>
      </c>
      <c r="Q101" s="241">
        <v>0</v>
      </c>
      <c r="R101" s="241">
        <f>Q101*H101</f>
        <v>0</v>
      </c>
      <c r="S101" s="241">
        <v>0</v>
      </c>
      <c r="T101" s="242">
        <f>S101*H101</f>
        <v>0</v>
      </c>
      <c r="AR101" s="21" t="s">
        <v>135</v>
      </c>
      <c r="AT101" s="21" t="s">
        <v>131</v>
      </c>
      <c r="AU101" s="21" t="s">
        <v>79</v>
      </c>
      <c r="AY101" s="21" t="s">
        <v>128</v>
      </c>
      <c r="BE101" s="243">
        <f>IF(N101="základní",J101,0)</f>
        <v>0</v>
      </c>
      <c r="BF101" s="243">
        <f>IF(N101="snížená",J101,0)</f>
        <v>0</v>
      </c>
      <c r="BG101" s="243">
        <f>IF(N101="zákl. přenesená",J101,0)</f>
        <v>0</v>
      </c>
      <c r="BH101" s="243">
        <f>IF(N101="sníž. přenesená",J101,0)</f>
        <v>0</v>
      </c>
      <c r="BI101" s="243">
        <f>IF(N101="nulová",J101,0)</f>
        <v>0</v>
      </c>
      <c r="BJ101" s="21" t="s">
        <v>76</v>
      </c>
      <c r="BK101" s="243">
        <f>ROUND(I101*H101,2)</f>
        <v>0</v>
      </c>
      <c r="BL101" s="21" t="s">
        <v>135</v>
      </c>
      <c r="BM101" s="21" t="s">
        <v>187</v>
      </c>
    </row>
    <row r="102" s="1" customFormat="1" ht="16.5" customHeight="1">
      <c r="B102" s="43"/>
      <c r="C102" s="232" t="s">
        <v>10</v>
      </c>
      <c r="D102" s="232" t="s">
        <v>131</v>
      </c>
      <c r="E102" s="233" t="s">
        <v>188</v>
      </c>
      <c r="F102" s="234" t="s">
        <v>189</v>
      </c>
      <c r="G102" s="235" t="s">
        <v>170</v>
      </c>
      <c r="H102" s="236">
        <v>20</v>
      </c>
      <c r="I102" s="237"/>
      <c r="J102" s="238">
        <f>ROUND(I102*H102,2)</f>
        <v>0</v>
      </c>
      <c r="K102" s="234" t="s">
        <v>21</v>
      </c>
      <c r="L102" s="69"/>
      <c r="M102" s="239" t="s">
        <v>21</v>
      </c>
      <c r="N102" s="240" t="s">
        <v>40</v>
      </c>
      <c r="O102" s="44"/>
      <c r="P102" s="241">
        <f>O102*H102</f>
        <v>0</v>
      </c>
      <c r="Q102" s="241">
        <v>0</v>
      </c>
      <c r="R102" s="241">
        <f>Q102*H102</f>
        <v>0</v>
      </c>
      <c r="S102" s="241">
        <v>0</v>
      </c>
      <c r="T102" s="242">
        <f>S102*H102</f>
        <v>0</v>
      </c>
      <c r="AR102" s="21" t="s">
        <v>135</v>
      </c>
      <c r="AT102" s="21" t="s">
        <v>131</v>
      </c>
      <c r="AU102" s="21" t="s">
        <v>79</v>
      </c>
      <c r="AY102" s="21" t="s">
        <v>128</v>
      </c>
      <c r="BE102" s="243">
        <f>IF(N102="základní",J102,0)</f>
        <v>0</v>
      </c>
      <c r="BF102" s="243">
        <f>IF(N102="snížená",J102,0)</f>
        <v>0</v>
      </c>
      <c r="BG102" s="243">
        <f>IF(N102="zákl. přenesená",J102,0)</f>
        <v>0</v>
      </c>
      <c r="BH102" s="243">
        <f>IF(N102="sníž. přenesená",J102,0)</f>
        <v>0</v>
      </c>
      <c r="BI102" s="243">
        <f>IF(N102="nulová",J102,0)</f>
        <v>0</v>
      </c>
      <c r="BJ102" s="21" t="s">
        <v>76</v>
      </c>
      <c r="BK102" s="243">
        <f>ROUND(I102*H102,2)</f>
        <v>0</v>
      </c>
      <c r="BL102" s="21" t="s">
        <v>135</v>
      </c>
      <c r="BM102" s="21" t="s">
        <v>190</v>
      </c>
    </row>
    <row r="103" s="1" customFormat="1" ht="16.5" customHeight="1">
      <c r="B103" s="43"/>
      <c r="C103" s="232" t="s">
        <v>191</v>
      </c>
      <c r="D103" s="232" t="s">
        <v>131</v>
      </c>
      <c r="E103" s="233" t="s">
        <v>192</v>
      </c>
      <c r="F103" s="234" t="s">
        <v>193</v>
      </c>
      <c r="G103" s="235" t="s">
        <v>170</v>
      </c>
      <c r="H103" s="236">
        <v>20</v>
      </c>
      <c r="I103" s="237"/>
      <c r="J103" s="238">
        <f>ROUND(I103*H103,2)</f>
        <v>0</v>
      </c>
      <c r="K103" s="234" t="s">
        <v>21</v>
      </c>
      <c r="L103" s="69"/>
      <c r="M103" s="239" t="s">
        <v>21</v>
      </c>
      <c r="N103" s="240" t="s">
        <v>40</v>
      </c>
      <c r="O103" s="44"/>
      <c r="P103" s="241">
        <f>O103*H103</f>
        <v>0</v>
      </c>
      <c r="Q103" s="241">
        <v>0</v>
      </c>
      <c r="R103" s="241">
        <f>Q103*H103</f>
        <v>0</v>
      </c>
      <c r="S103" s="241">
        <v>0</v>
      </c>
      <c r="T103" s="242">
        <f>S103*H103</f>
        <v>0</v>
      </c>
      <c r="AR103" s="21" t="s">
        <v>135</v>
      </c>
      <c r="AT103" s="21" t="s">
        <v>131</v>
      </c>
      <c r="AU103" s="21" t="s">
        <v>79</v>
      </c>
      <c r="AY103" s="21" t="s">
        <v>128</v>
      </c>
      <c r="BE103" s="243">
        <f>IF(N103="základní",J103,0)</f>
        <v>0</v>
      </c>
      <c r="BF103" s="243">
        <f>IF(N103="snížená",J103,0)</f>
        <v>0</v>
      </c>
      <c r="BG103" s="243">
        <f>IF(N103="zákl. přenesená",J103,0)</f>
        <v>0</v>
      </c>
      <c r="BH103" s="243">
        <f>IF(N103="sníž. přenesená",J103,0)</f>
        <v>0</v>
      </c>
      <c r="BI103" s="243">
        <f>IF(N103="nulová",J103,0)</f>
        <v>0</v>
      </c>
      <c r="BJ103" s="21" t="s">
        <v>76</v>
      </c>
      <c r="BK103" s="243">
        <f>ROUND(I103*H103,2)</f>
        <v>0</v>
      </c>
      <c r="BL103" s="21" t="s">
        <v>135</v>
      </c>
      <c r="BM103" s="21" t="s">
        <v>194</v>
      </c>
    </row>
    <row r="104" s="1" customFormat="1" ht="16.5" customHeight="1">
      <c r="B104" s="43"/>
      <c r="C104" s="232" t="s">
        <v>195</v>
      </c>
      <c r="D104" s="232" t="s">
        <v>131</v>
      </c>
      <c r="E104" s="233" t="s">
        <v>196</v>
      </c>
      <c r="F104" s="234" t="s">
        <v>197</v>
      </c>
      <c r="G104" s="235" t="s">
        <v>170</v>
      </c>
      <c r="H104" s="236">
        <v>20</v>
      </c>
      <c r="I104" s="237"/>
      <c r="J104" s="238">
        <f>ROUND(I104*H104,2)</f>
        <v>0</v>
      </c>
      <c r="K104" s="234" t="s">
        <v>21</v>
      </c>
      <c r="L104" s="69"/>
      <c r="M104" s="239" t="s">
        <v>21</v>
      </c>
      <c r="N104" s="240" t="s">
        <v>40</v>
      </c>
      <c r="O104" s="44"/>
      <c r="P104" s="241">
        <f>O104*H104</f>
        <v>0</v>
      </c>
      <c r="Q104" s="241">
        <v>0</v>
      </c>
      <c r="R104" s="241">
        <f>Q104*H104</f>
        <v>0</v>
      </c>
      <c r="S104" s="241">
        <v>0</v>
      </c>
      <c r="T104" s="242">
        <f>S104*H104</f>
        <v>0</v>
      </c>
      <c r="AR104" s="21" t="s">
        <v>135</v>
      </c>
      <c r="AT104" s="21" t="s">
        <v>131</v>
      </c>
      <c r="AU104" s="21" t="s">
        <v>79</v>
      </c>
      <c r="AY104" s="21" t="s">
        <v>128</v>
      </c>
      <c r="BE104" s="243">
        <f>IF(N104="základní",J104,0)</f>
        <v>0</v>
      </c>
      <c r="BF104" s="243">
        <f>IF(N104="snížená",J104,0)</f>
        <v>0</v>
      </c>
      <c r="BG104" s="243">
        <f>IF(N104="zákl. přenesená",J104,0)</f>
        <v>0</v>
      </c>
      <c r="BH104" s="243">
        <f>IF(N104="sníž. přenesená",J104,0)</f>
        <v>0</v>
      </c>
      <c r="BI104" s="243">
        <f>IF(N104="nulová",J104,0)</f>
        <v>0</v>
      </c>
      <c r="BJ104" s="21" t="s">
        <v>76</v>
      </c>
      <c r="BK104" s="243">
        <f>ROUND(I104*H104,2)</f>
        <v>0</v>
      </c>
      <c r="BL104" s="21" t="s">
        <v>135</v>
      </c>
      <c r="BM104" s="21" t="s">
        <v>198</v>
      </c>
    </row>
    <row r="105" s="1" customFormat="1" ht="16.5" customHeight="1">
      <c r="B105" s="43"/>
      <c r="C105" s="232" t="s">
        <v>199</v>
      </c>
      <c r="D105" s="232" t="s">
        <v>131</v>
      </c>
      <c r="E105" s="233" t="s">
        <v>200</v>
      </c>
      <c r="F105" s="234" t="s">
        <v>201</v>
      </c>
      <c r="G105" s="235" t="s">
        <v>170</v>
      </c>
      <c r="H105" s="236">
        <v>20</v>
      </c>
      <c r="I105" s="237"/>
      <c r="J105" s="238">
        <f>ROUND(I105*H105,2)</f>
        <v>0</v>
      </c>
      <c r="K105" s="234" t="s">
        <v>21</v>
      </c>
      <c r="L105" s="69"/>
      <c r="M105" s="239" t="s">
        <v>21</v>
      </c>
      <c r="N105" s="240" t="s">
        <v>40</v>
      </c>
      <c r="O105" s="44"/>
      <c r="P105" s="241">
        <f>O105*H105</f>
        <v>0</v>
      </c>
      <c r="Q105" s="241">
        <v>0</v>
      </c>
      <c r="R105" s="241">
        <f>Q105*H105</f>
        <v>0</v>
      </c>
      <c r="S105" s="241">
        <v>0</v>
      </c>
      <c r="T105" s="242">
        <f>S105*H105</f>
        <v>0</v>
      </c>
      <c r="AR105" s="21" t="s">
        <v>135</v>
      </c>
      <c r="AT105" s="21" t="s">
        <v>131</v>
      </c>
      <c r="AU105" s="21" t="s">
        <v>79</v>
      </c>
      <c r="AY105" s="21" t="s">
        <v>128</v>
      </c>
      <c r="BE105" s="243">
        <f>IF(N105="základní",J105,0)</f>
        <v>0</v>
      </c>
      <c r="BF105" s="243">
        <f>IF(N105="snížená",J105,0)</f>
        <v>0</v>
      </c>
      <c r="BG105" s="243">
        <f>IF(N105="zákl. přenesená",J105,0)</f>
        <v>0</v>
      </c>
      <c r="BH105" s="243">
        <f>IF(N105="sníž. přenesená",J105,0)</f>
        <v>0</v>
      </c>
      <c r="BI105" s="243">
        <f>IF(N105="nulová",J105,0)</f>
        <v>0</v>
      </c>
      <c r="BJ105" s="21" t="s">
        <v>76</v>
      </c>
      <c r="BK105" s="243">
        <f>ROUND(I105*H105,2)</f>
        <v>0</v>
      </c>
      <c r="BL105" s="21" t="s">
        <v>135</v>
      </c>
      <c r="BM105" s="21" t="s">
        <v>202</v>
      </c>
    </row>
    <row r="106" s="1" customFormat="1" ht="16.5" customHeight="1">
      <c r="B106" s="43"/>
      <c r="C106" s="232" t="s">
        <v>203</v>
      </c>
      <c r="D106" s="232" t="s">
        <v>131</v>
      </c>
      <c r="E106" s="233" t="s">
        <v>204</v>
      </c>
      <c r="F106" s="234" t="s">
        <v>205</v>
      </c>
      <c r="G106" s="235" t="s">
        <v>170</v>
      </c>
      <c r="H106" s="236">
        <v>20</v>
      </c>
      <c r="I106" s="237"/>
      <c r="J106" s="238">
        <f>ROUND(I106*H106,2)</f>
        <v>0</v>
      </c>
      <c r="K106" s="234" t="s">
        <v>21</v>
      </c>
      <c r="L106" s="69"/>
      <c r="M106" s="239" t="s">
        <v>21</v>
      </c>
      <c r="N106" s="240" t="s">
        <v>40</v>
      </c>
      <c r="O106" s="44"/>
      <c r="P106" s="241">
        <f>O106*H106</f>
        <v>0</v>
      </c>
      <c r="Q106" s="241">
        <v>0</v>
      </c>
      <c r="R106" s="241">
        <f>Q106*H106</f>
        <v>0</v>
      </c>
      <c r="S106" s="241">
        <v>0</v>
      </c>
      <c r="T106" s="242">
        <f>S106*H106</f>
        <v>0</v>
      </c>
      <c r="AR106" s="21" t="s">
        <v>135</v>
      </c>
      <c r="AT106" s="21" t="s">
        <v>131</v>
      </c>
      <c r="AU106" s="21" t="s">
        <v>79</v>
      </c>
      <c r="AY106" s="21" t="s">
        <v>128</v>
      </c>
      <c r="BE106" s="243">
        <f>IF(N106="základní",J106,0)</f>
        <v>0</v>
      </c>
      <c r="BF106" s="243">
        <f>IF(N106="snížená",J106,0)</f>
        <v>0</v>
      </c>
      <c r="BG106" s="243">
        <f>IF(N106="zákl. přenesená",J106,0)</f>
        <v>0</v>
      </c>
      <c r="BH106" s="243">
        <f>IF(N106="sníž. přenesená",J106,0)</f>
        <v>0</v>
      </c>
      <c r="BI106" s="243">
        <f>IF(N106="nulová",J106,0)</f>
        <v>0</v>
      </c>
      <c r="BJ106" s="21" t="s">
        <v>76</v>
      </c>
      <c r="BK106" s="243">
        <f>ROUND(I106*H106,2)</f>
        <v>0</v>
      </c>
      <c r="BL106" s="21" t="s">
        <v>135</v>
      </c>
      <c r="BM106" s="21" t="s">
        <v>206</v>
      </c>
    </row>
    <row r="107" s="1" customFormat="1" ht="16.5" customHeight="1">
      <c r="B107" s="43"/>
      <c r="C107" s="232" t="s">
        <v>207</v>
      </c>
      <c r="D107" s="232" t="s">
        <v>131</v>
      </c>
      <c r="E107" s="233" t="s">
        <v>208</v>
      </c>
      <c r="F107" s="234" t="s">
        <v>209</v>
      </c>
      <c r="G107" s="235" t="s">
        <v>170</v>
      </c>
      <c r="H107" s="236">
        <v>20</v>
      </c>
      <c r="I107" s="237"/>
      <c r="J107" s="238">
        <f>ROUND(I107*H107,2)</f>
        <v>0</v>
      </c>
      <c r="K107" s="234" t="s">
        <v>21</v>
      </c>
      <c r="L107" s="69"/>
      <c r="M107" s="239" t="s">
        <v>21</v>
      </c>
      <c r="N107" s="240" t="s">
        <v>40</v>
      </c>
      <c r="O107" s="44"/>
      <c r="P107" s="241">
        <f>O107*H107</f>
        <v>0</v>
      </c>
      <c r="Q107" s="241">
        <v>0</v>
      </c>
      <c r="R107" s="241">
        <f>Q107*H107</f>
        <v>0</v>
      </c>
      <c r="S107" s="241">
        <v>0</v>
      </c>
      <c r="T107" s="242">
        <f>S107*H107</f>
        <v>0</v>
      </c>
      <c r="AR107" s="21" t="s">
        <v>135</v>
      </c>
      <c r="AT107" s="21" t="s">
        <v>131</v>
      </c>
      <c r="AU107" s="21" t="s">
        <v>79</v>
      </c>
      <c r="AY107" s="21" t="s">
        <v>128</v>
      </c>
      <c r="BE107" s="243">
        <f>IF(N107="základní",J107,0)</f>
        <v>0</v>
      </c>
      <c r="BF107" s="243">
        <f>IF(N107="snížená",J107,0)</f>
        <v>0</v>
      </c>
      <c r="BG107" s="243">
        <f>IF(N107="zákl. přenesená",J107,0)</f>
        <v>0</v>
      </c>
      <c r="BH107" s="243">
        <f>IF(N107="sníž. přenesená",J107,0)</f>
        <v>0</v>
      </c>
      <c r="BI107" s="243">
        <f>IF(N107="nulová",J107,0)</f>
        <v>0</v>
      </c>
      <c r="BJ107" s="21" t="s">
        <v>76</v>
      </c>
      <c r="BK107" s="243">
        <f>ROUND(I107*H107,2)</f>
        <v>0</v>
      </c>
      <c r="BL107" s="21" t="s">
        <v>135</v>
      </c>
      <c r="BM107" s="21" t="s">
        <v>210</v>
      </c>
    </row>
    <row r="108" s="1" customFormat="1" ht="16.5" customHeight="1">
      <c r="B108" s="43"/>
      <c r="C108" s="232" t="s">
        <v>9</v>
      </c>
      <c r="D108" s="232" t="s">
        <v>131</v>
      </c>
      <c r="E108" s="233" t="s">
        <v>211</v>
      </c>
      <c r="F108" s="234" t="s">
        <v>212</v>
      </c>
      <c r="G108" s="235" t="s">
        <v>170</v>
      </c>
      <c r="H108" s="236">
        <v>20</v>
      </c>
      <c r="I108" s="237"/>
      <c r="J108" s="238">
        <f>ROUND(I108*H108,2)</f>
        <v>0</v>
      </c>
      <c r="K108" s="234" t="s">
        <v>21</v>
      </c>
      <c r="L108" s="69"/>
      <c r="M108" s="239" t="s">
        <v>21</v>
      </c>
      <c r="N108" s="240" t="s">
        <v>40</v>
      </c>
      <c r="O108" s="44"/>
      <c r="P108" s="241">
        <f>O108*H108</f>
        <v>0</v>
      </c>
      <c r="Q108" s="241">
        <v>0</v>
      </c>
      <c r="R108" s="241">
        <f>Q108*H108</f>
        <v>0</v>
      </c>
      <c r="S108" s="241">
        <v>0</v>
      </c>
      <c r="T108" s="242">
        <f>S108*H108</f>
        <v>0</v>
      </c>
      <c r="AR108" s="21" t="s">
        <v>135</v>
      </c>
      <c r="AT108" s="21" t="s">
        <v>131</v>
      </c>
      <c r="AU108" s="21" t="s">
        <v>79</v>
      </c>
      <c r="AY108" s="21" t="s">
        <v>128</v>
      </c>
      <c r="BE108" s="243">
        <f>IF(N108="základní",J108,0)</f>
        <v>0</v>
      </c>
      <c r="BF108" s="243">
        <f>IF(N108="snížená",J108,0)</f>
        <v>0</v>
      </c>
      <c r="BG108" s="243">
        <f>IF(N108="zákl. přenesená",J108,0)</f>
        <v>0</v>
      </c>
      <c r="BH108" s="243">
        <f>IF(N108="sníž. přenesená",J108,0)</f>
        <v>0</v>
      </c>
      <c r="BI108" s="243">
        <f>IF(N108="nulová",J108,0)</f>
        <v>0</v>
      </c>
      <c r="BJ108" s="21" t="s">
        <v>76</v>
      </c>
      <c r="BK108" s="243">
        <f>ROUND(I108*H108,2)</f>
        <v>0</v>
      </c>
      <c r="BL108" s="21" t="s">
        <v>135</v>
      </c>
      <c r="BM108" s="21" t="s">
        <v>213</v>
      </c>
    </row>
    <row r="109" s="1" customFormat="1" ht="16.5" customHeight="1">
      <c r="B109" s="43"/>
      <c r="C109" s="232" t="s">
        <v>214</v>
      </c>
      <c r="D109" s="232" t="s">
        <v>131</v>
      </c>
      <c r="E109" s="233" t="s">
        <v>215</v>
      </c>
      <c r="F109" s="234" t="s">
        <v>216</v>
      </c>
      <c r="G109" s="235" t="s">
        <v>170</v>
      </c>
      <c r="H109" s="236">
        <v>20</v>
      </c>
      <c r="I109" s="237"/>
      <c r="J109" s="238">
        <f>ROUND(I109*H109,2)</f>
        <v>0</v>
      </c>
      <c r="K109" s="234" t="s">
        <v>21</v>
      </c>
      <c r="L109" s="69"/>
      <c r="M109" s="239" t="s">
        <v>21</v>
      </c>
      <c r="N109" s="240" t="s">
        <v>40</v>
      </c>
      <c r="O109" s="44"/>
      <c r="P109" s="241">
        <f>O109*H109</f>
        <v>0</v>
      </c>
      <c r="Q109" s="241">
        <v>0</v>
      </c>
      <c r="R109" s="241">
        <f>Q109*H109</f>
        <v>0</v>
      </c>
      <c r="S109" s="241">
        <v>0</v>
      </c>
      <c r="T109" s="242">
        <f>S109*H109</f>
        <v>0</v>
      </c>
      <c r="AR109" s="21" t="s">
        <v>135</v>
      </c>
      <c r="AT109" s="21" t="s">
        <v>131</v>
      </c>
      <c r="AU109" s="21" t="s">
        <v>79</v>
      </c>
      <c r="AY109" s="21" t="s">
        <v>128</v>
      </c>
      <c r="BE109" s="243">
        <f>IF(N109="základní",J109,0)</f>
        <v>0</v>
      </c>
      <c r="BF109" s="243">
        <f>IF(N109="snížená",J109,0)</f>
        <v>0</v>
      </c>
      <c r="BG109" s="243">
        <f>IF(N109="zákl. přenesená",J109,0)</f>
        <v>0</v>
      </c>
      <c r="BH109" s="243">
        <f>IF(N109="sníž. přenesená",J109,0)</f>
        <v>0</v>
      </c>
      <c r="BI109" s="243">
        <f>IF(N109="nulová",J109,0)</f>
        <v>0</v>
      </c>
      <c r="BJ109" s="21" t="s">
        <v>76</v>
      </c>
      <c r="BK109" s="243">
        <f>ROUND(I109*H109,2)</f>
        <v>0</v>
      </c>
      <c r="BL109" s="21" t="s">
        <v>135</v>
      </c>
      <c r="BM109" s="21" t="s">
        <v>217</v>
      </c>
    </row>
    <row r="110" s="1" customFormat="1" ht="25.5" customHeight="1">
      <c r="B110" s="43"/>
      <c r="C110" s="232" t="s">
        <v>218</v>
      </c>
      <c r="D110" s="232" t="s">
        <v>131</v>
      </c>
      <c r="E110" s="233" t="s">
        <v>219</v>
      </c>
      <c r="F110" s="234" t="s">
        <v>220</v>
      </c>
      <c r="G110" s="235" t="s">
        <v>170</v>
      </c>
      <c r="H110" s="236">
        <v>20</v>
      </c>
      <c r="I110" s="237"/>
      <c r="J110" s="238">
        <f>ROUND(I110*H110,2)</f>
        <v>0</v>
      </c>
      <c r="K110" s="234" t="s">
        <v>21</v>
      </c>
      <c r="L110" s="69"/>
      <c r="M110" s="239" t="s">
        <v>21</v>
      </c>
      <c r="N110" s="240" t="s">
        <v>40</v>
      </c>
      <c r="O110" s="44"/>
      <c r="P110" s="241">
        <f>O110*H110</f>
        <v>0</v>
      </c>
      <c r="Q110" s="241">
        <v>0</v>
      </c>
      <c r="R110" s="241">
        <f>Q110*H110</f>
        <v>0</v>
      </c>
      <c r="S110" s="241">
        <v>0</v>
      </c>
      <c r="T110" s="242">
        <f>S110*H110</f>
        <v>0</v>
      </c>
      <c r="AR110" s="21" t="s">
        <v>135</v>
      </c>
      <c r="AT110" s="21" t="s">
        <v>131</v>
      </c>
      <c r="AU110" s="21" t="s">
        <v>79</v>
      </c>
      <c r="AY110" s="21" t="s">
        <v>128</v>
      </c>
      <c r="BE110" s="243">
        <f>IF(N110="základní",J110,0)</f>
        <v>0</v>
      </c>
      <c r="BF110" s="243">
        <f>IF(N110="snížená",J110,0)</f>
        <v>0</v>
      </c>
      <c r="BG110" s="243">
        <f>IF(N110="zákl. přenesená",J110,0)</f>
        <v>0</v>
      </c>
      <c r="BH110" s="243">
        <f>IF(N110="sníž. přenesená",J110,0)</f>
        <v>0</v>
      </c>
      <c r="BI110" s="243">
        <f>IF(N110="nulová",J110,0)</f>
        <v>0</v>
      </c>
      <c r="BJ110" s="21" t="s">
        <v>76</v>
      </c>
      <c r="BK110" s="243">
        <f>ROUND(I110*H110,2)</f>
        <v>0</v>
      </c>
      <c r="BL110" s="21" t="s">
        <v>135</v>
      </c>
      <c r="BM110" s="21" t="s">
        <v>221</v>
      </c>
    </row>
    <row r="111" s="1" customFormat="1" ht="16.5" customHeight="1">
      <c r="B111" s="43"/>
      <c r="C111" s="232" t="s">
        <v>222</v>
      </c>
      <c r="D111" s="232" t="s">
        <v>131</v>
      </c>
      <c r="E111" s="233" t="s">
        <v>223</v>
      </c>
      <c r="F111" s="234" t="s">
        <v>224</v>
      </c>
      <c r="G111" s="235" t="s">
        <v>170</v>
      </c>
      <c r="H111" s="236">
        <v>20</v>
      </c>
      <c r="I111" s="237"/>
      <c r="J111" s="238">
        <f>ROUND(I111*H111,2)</f>
        <v>0</v>
      </c>
      <c r="K111" s="234" t="s">
        <v>21</v>
      </c>
      <c r="L111" s="69"/>
      <c r="M111" s="239" t="s">
        <v>21</v>
      </c>
      <c r="N111" s="240" t="s">
        <v>40</v>
      </c>
      <c r="O111" s="44"/>
      <c r="P111" s="241">
        <f>O111*H111</f>
        <v>0</v>
      </c>
      <c r="Q111" s="241">
        <v>0</v>
      </c>
      <c r="R111" s="241">
        <f>Q111*H111</f>
        <v>0</v>
      </c>
      <c r="S111" s="241">
        <v>0</v>
      </c>
      <c r="T111" s="242">
        <f>S111*H111</f>
        <v>0</v>
      </c>
      <c r="AR111" s="21" t="s">
        <v>135</v>
      </c>
      <c r="AT111" s="21" t="s">
        <v>131</v>
      </c>
      <c r="AU111" s="21" t="s">
        <v>79</v>
      </c>
      <c r="AY111" s="21" t="s">
        <v>128</v>
      </c>
      <c r="BE111" s="243">
        <f>IF(N111="základní",J111,0)</f>
        <v>0</v>
      </c>
      <c r="BF111" s="243">
        <f>IF(N111="snížená",J111,0)</f>
        <v>0</v>
      </c>
      <c r="BG111" s="243">
        <f>IF(N111="zákl. přenesená",J111,0)</f>
        <v>0</v>
      </c>
      <c r="BH111" s="243">
        <f>IF(N111="sníž. přenesená",J111,0)</f>
        <v>0</v>
      </c>
      <c r="BI111" s="243">
        <f>IF(N111="nulová",J111,0)</f>
        <v>0</v>
      </c>
      <c r="BJ111" s="21" t="s">
        <v>76</v>
      </c>
      <c r="BK111" s="243">
        <f>ROUND(I111*H111,2)</f>
        <v>0</v>
      </c>
      <c r="BL111" s="21" t="s">
        <v>135</v>
      </c>
      <c r="BM111" s="21" t="s">
        <v>225</v>
      </c>
    </row>
    <row r="112" s="1" customFormat="1" ht="16.5" customHeight="1">
      <c r="B112" s="43"/>
      <c r="C112" s="232" t="s">
        <v>226</v>
      </c>
      <c r="D112" s="232" t="s">
        <v>131</v>
      </c>
      <c r="E112" s="233" t="s">
        <v>227</v>
      </c>
      <c r="F112" s="234" t="s">
        <v>228</v>
      </c>
      <c r="G112" s="235" t="s">
        <v>170</v>
      </c>
      <c r="H112" s="236">
        <v>20</v>
      </c>
      <c r="I112" s="237"/>
      <c r="J112" s="238">
        <f>ROUND(I112*H112,2)</f>
        <v>0</v>
      </c>
      <c r="K112" s="234" t="s">
        <v>21</v>
      </c>
      <c r="L112" s="69"/>
      <c r="M112" s="239" t="s">
        <v>21</v>
      </c>
      <c r="N112" s="240" t="s">
        <v>40</v>
      </c>
      <c r="O112" s="44"/>
      <c r="P112" s="241">
        <f>O112*H112</f>
        <v>0</v>
      </c>
      <c r="Q112" s="241">
        <v>0</v>
      </c>
      <c r="R112" s="241">
        <f>Q112*H112</f>
        <v>0</v>
      </c>
      <c r="S112" s="241">
        <v>0</v>
      </c>
      <c r="T112" s="242">
        <f>S112*H112</f>
        <v>0</v>
      </c>
      <c r="AR112" s="21" t="s">
        <v>135</v>
      </c>
      <c r="AT112" s="21" t="s">
        <v>131</v>
      </c>
      <c r="AU112" s="21" t="s">
        <v>79</v>
      </c>
      <c r="AY112" s="21" t="s">
        <v>128</v>
      </c>
      <c r="BE112" s="243">
        <f>IF(N112="základní",J112,0)</f>
        <v>0</v>
      </c>
      <c r="BF112" s="243">
        <f>IF(N112="snížená",J112,0)</f>
        <v>0</v>
      </c>
      <c r="BG112" s="243">
        <f>IF(N112="zákl. přenesená",J112,0)</f>
        <v>0</v>
      </c>
      <c r="BH112" s="243">
        <f>IF(N112="sníž. přenesená",J112,0)</f>
        <v>0</v>
      </c>
      <c r="BI112" s="243">
        <f>IF(N112="nulová",J112,0)</f>
        <v>0</v>
      </c>
      <c r="BJ112" s="21" t="s">
        <v>76</v>
      </c>
      <c r="BK112" s="243">
        <f>ROUND(I112*H112,2)</f>
        <v>0</v>
      </c>
      <c r="BL112" s="21" t="s">
        <v>135</v>
      </c>
      <c r="BM112" s="21" t="s">
        <v>229</v>
      </c>
    </row>
    <row r="113" s="1" customFormat="1" ht="16.5" customHeight="1">
      <c r="B113" s="43"/>
      <c r="C113" s="232" t="s">
        <v>230</v>
      </c>
      <c r="D113" s="232" t="s">
        <v>131</v>
      </c>
      <c r="E113" s="233" t="s">
        <v>231</v>
      </c>
      <c r="F113" s="234" t="s">
        <v>232</v>
      </c>
      <c r="G113" s="235" t="s">
        <v>134</v>
      </c>
      <c r="H113" s="236">
        <v>20</v>
      </c>
      <c r="I113" s="237"/>
      <c r="J113" s="238">
        <f>ROUND(I113*H113,2)</f>
        <v>0</v>
      </c>
      <c r="K113" s="234" t="s">
        <v>21</v>
      </c>
      <c r="L113" s="69"/>
      <c r="M113" s="239" t="s">
        <v>21</v>
      </c>
      <c r="N113" s="240" t="s">
        <v>40</v>
      </c>
      <c r="O113" s="44"/>
      <c r="P113" s="241">
        <f>O113*H113</f>
        <v>0</v>
      </c>
      <c r="Q113" s="241">
        <v>0</v>
      </c>
      <c r="R113" s="241">
        <f>Q113*H113</f>
        <v>0</v>
      </c>
      <c r="S113" s="241">
        <v>0</v>
      </c>
      <c r="T113" s="242">
        <f>S113*H113</f>
        <v>0</v>
      </c>
      <c r="AR113" s="21" t="s">
        <v>135</v>
      </c>
      <c r="AT113" s="21" t="s">
        <v>131</v>
      </c>
      <c r="AU113" s="21" t="s">
        <v>79</v>
      </c>
      <c r="AY113" s="21" t="s">
        <v>128</v>
      </c>
      <c r="BE113" s="243">
        <f>IF(N113="základní",J113,0)</f>
        <v>0</v>
      </c>
      <c r="BF113" s="243">
        <f>IF(N113="snížená",J113,0)</f>
        <v>0</v>
      </c>
      <c r="BG113" s="243">
        <f>IF(N113="zákl. přenesená",J113,0)</f>
        <v>0</v>
      </c>
      <c r="BH113" s="243">
        <f>IF(N113="sníž. přenesená",J113,0)</f>
        <v>0</v>
      </c>
      <c r="BI113" s="243">
        <f>IF(N113="nulová",J113,0)</f>
        <v>0</v>
      </c>
      <c r="BJ113" s="21" t="s">
        <v>76</v>
      </c>
      <c r="BK113" s="243">
        <f>ROUND(I113*H113,2)</f>
        <v>0</v>
      </c>
      <c r="BL113" s="21" t="s">
        <v>135</v>
      </c>
      <c r="BM113" s="21" t="s">
        <v>233</v>
      </c>
    </row>
    <row r="114" s="1" customFormat="1" ht="16.5" customHeight="1">
      <c r="B114" s="43"/>
      <c r="C114" s="232" t="s">
        <v>234</v>
      </c>
      <c r="D114" s="232" t="s">
        <v>131</v>
      </c>
      <c r="E114" s="233" t="s">
        <v>235</v>
      </c>
      <c r="F114" s="234" t="s">
        <v>236</v>
      </c>
      <c r="G114" s="235" t="s">
        <v>237</v>
      </c>
      <c r="H114" s="236">
        <v>1</v>
      </c>
      <c r="I114" s="237"/>
      <c r="J114" s="238">
        <f>ROUND(I114*H114,2)</f>
        <v>0</v>
      </c>
      <c r="K114" s="234" t="s">
        <v>21</v>
      </c>
      <c r="L114" s="69"/>
      <c r="M114" s="239" t="s">
        <v>21</v>
      </c>
      <c r="N114" s="240" t="s">
        <v>40</v>
      </c>
      <c r="O114" s="44"/>
      <c r="P114" s="241">
        <f>O114*H114</f>
        <v>0</v>
      </c>
      <c r="Q114" s="241">
        <v>0</v>
      </c>
      <c r="R114" s="241">
        <f>Q114*H114</f>
        <v>0</v>
      </c>
      <c r="S114" s="241">
        <v>0</v>
      </c>
      <c r="T114" s="242">
        <f>S114*H114</f>
        <v>0</v>
      </c>
      <c r="AR114" s="21" t="s">
        <v>135</v>
      </c>
      <c r="AT114" s="21" t="s">
        <v>131</v>
      </c>
      <c r="AU114" s="21" t="s">
        <v>79</v>
      </c>
      <c r="AY114" s="21" t="s">
        <v>128</v>
      </c>
      <c r="BE114" s="243">
        <f>IF(N114="základní",J114,0)</f>
        <v>0</v>
      </c>
      <c r="BF114" s="243">
        <f>IF(N114="snížená",J114,0)</f>
        <v>0</v>
      </c>
      <c r="BG114" s="243">
        <f>IF(N114="zákl. přenesená",J114,0)</f>
        <v>0</v>
      </c>
      <c r="BH114" s="243">
        <f>IF(N114="sníž. přenesená",J114,0)</f>
        <v>0</v>
      </c>
      <c r="BI114" s="243">
        <f>IF(N114="nulová",J114,0)</f>
        <v>0</v>
      </c>
      <c r="BJ114" s="21" t="s">
        <v>76</v>
      </c>
      <c r="BK114" s="243">
        <f>ROUND(I114*H114,2)</f>
        <v>0</v>
      </c>
      <c r="BL114" s="21" t="s">
        <v>135</v>
      </c>
      <c r="BM114" s="21" t="s">
        <v>238</v>
      </c>
    </row>
    <row r="115" s="1" customFormat="1" ht="16.5" customHeight="1">
      <c r="B115" s="43"/>
      <c r="C115" s="232" t="s">
        <v>239</v>
      </c>
      <c r="D115" s="232" t="s">
        <v>131</v>
      </c>
      <c r="E115" s="233" t="s">
        <v>240</v>
      </c>
      <c r="F115" s="234" t="s">
        <v>241</v>
      </c>
      <c r="G115" s="235" t="s">
        <v>134</v>
      </c>
      <c r="H115" s="236">
        <v>1</v>
      </c>
      <c r="I115" s="237"/>
      <c r="J115" s="238">
        <f>ROUND(I115*H115,2)</f>
        <v>0</v>
      </c>
      <c r="K115" s="234" t="s">
        <v>21</v>
      </c>
      <c r="L115" s="69"/>
      <c r="M115" s="239" t="s">
        <v>21</v>
      </c>
      <c r="N115" s="240" t="s">
        <v>40</v>
      </c>
      <c r="O115" s="44"/>
      <c r="P115" s="241">
        <f>O115*H115</f>
        <v>0</v>
      </c>
      <c r="Q115" s="241">
        <v>0</v>
      </c>
      <c r="R115" s="241">
        <f>Q115*H115</f>
        <v>0</v>
      </c>
      <c r="S115" s="241">
        <v>0</v>
      </c>
      <c r="T115" s="242">
        <f>S115*H115</f>
        <v>0</v>
      </c>
      <c r="AR115" s="21" t="s">
        <v>135</v>
      </c>
      <c r="AT115" s="21" t="s">
        <v>131</v>
      </c>
      <c r="AU115" s="21" t="s">
        <v>79</v>
      </c>
      <c r="AY115" s="21" t="s">
        <v>128</v>
      </c>
      <c r="BE115" s="243">
        <f>IF(N115="základní",J115,0)</f>
        <v>0</v>
      </c>
      <c r="BF115" s="243">
        <f>IF(N115="snížená",J115,0)</f>
        <v>0</v>
      </c>
      <c r="BG115" s="243">
        <f>IF(N115="zákl. přenesená",J115,0)</f>
        <v>0</v>
      </c>
      <c r="BH115" s="243">
        <f>IF(N115="sníž. přenesená",J115,0)</f>
        <v>0</v>
      </c>
      <c r="BI115" s="243">
        <f>IF(N115="nulová",J115,0)</f>
        <v>0</v>
      </c>
      <c r="BJ115" s="21" t="s">
        <v>76</v>
      </c>
      <c r="BK115" s="243">
        <f>ROUND(I115*H115,2)</f>
        <v>0</v>
      </c>
      <c r="BL115" s="21" t="s">
        <v>135</v>
      </c>
      <c r="BM115" s="21" t="s">
        <v>242</v>
      </c>
    </row>
    <row r="116" s="1" customFormat="1" ht="16.5" customHeight="1">
      <c r="B116" s="43"/>
      <c r="C116" s="232" t="s">
        <v>243</v>
      </c>
      <c r="D116" s="232" t="s">
        <v>131</v>
      </c>
      <c r="E116" s="233" t="s">
        <v>244</v>
      </c>
      <c r="F116" s="234" t="s">
        <v>245</v>
      </c>
      <c r="G116" s="235" t="s">
        <v>134</v>
      </c>
      <c r="H116" s="236">
        <v>1</v>
      </c>
      <c r="I116" s="237"/>
      <c r="J116" s="238">
        <f>ROUND(I116*H116,2)</f>
        <v>0</v>
      </c>
      <c r="K116" s="234" t="s">
        <v>21</v>
      </c>
      <c r="L116" s="69"/>
      <c r="M116" s="239" t="s">
        <v>21</v>
      </c>
      <c r="N116" s="240" t="s">
        <v>40</v>
      </c>
      <c r="O116" s="44"/>
      <c r="P116" s="241">
        <f>O116*H116</f>
        <v>0</v>
      </c>
      <c r="Q116" s="241">
        <v>0</v>
      </c>
      <c r="R116" s="241">
        <f>Q116*H116</f>
        <v>0</v>
      </c>
      <c r="S116" s="241">
        <v>0</v>
      </c>
      <c r="T116" s="242">
        <f>S116*H116</f>
        <v>0</v>
      </c>
      <c r="AR116" s="21" t="s">
        <v>135</v>
      </c>
      <c r="AT116" s="21" t="s">
        <v>131</v>
      </c>
      <c r="AU116" s="21" t="s">
        <v>79</v>
      </c>
      <c r="AY116" s="21" t="s">
        <v>128</v>
      </c>
      <c r="BE116" s="243">
        <f>IF(N116="základní",J116,0)</f>
        <v>0</v>
      </c>
      <c r="BF116" s="243">
        <f>IF(N116="snížená",J116,0)</f>
        <v>0</v>
      </c>
      <c r="BG116" s="243">
        <f>IF(N116="zákl. přenesená",J116,0)</f>
        <v>0</v>
      </c>
      <c r="BH116" s="243">
        <f>IF(N116="sníž. přenesená",J116,0)</f>
        <v>0</v>
      </c>
      <c r="BI116" s="243">
        <f>IF(N116="nulová",J116,0)</f>
        <v>0</v>
      </c>
      <c r="BJ116" s="21" t="s">
        <v>76</v>
      </c>
      <c r="BK116" s="243">
        <f>ROUND(I116*H116,2)</f>
        <v>0</v>
      </c>
      <c r="BL116" s="21" t="s">
        <v>135</v>
      </c>
      <c r="BM116" s="21" t="s">
        <v>246</v>
      </c>
    </row>
    <row r="117" s="1" customFormat="1" ht="16.5" customHeight="1">
      <c r="B117" s="43"/>
      <c r="C117" s="232" t="s">
        <v>247</v>
      </c>
      <c r="D117" s="232" t="s">
        <v>131</v>
      </c>
      <c r="E117" s="233" t="s">
        <v>248</v>
      </c>
      <c r="F117" s="234" t="s">
        <v>249</v>
      </c>
      <c r="G117" s="235" t="s">
        <v>134</v>
      </c>
      <c r="H117" s="236">
        <v>1</v>
      </c>
      <c r="I117" s="237"/>
      <c r="J117" s="238">
        <f>ROUND(I117*H117,2)</f>
        <v>0</v>
      </c>
      <c r="K117" s="234" t="s">
        <v>21</v>
      </c>
      <c r="L117" s="69"/>
      <c r="M117" s="239" t="s">
        <v>21</v>
      </c>
      <c r="N117" s="240" t="s">
        <v>40</v>
      </c>
      <c r="O117" s="44"/>
      <c r="P117" s="241">
        <f>O117*H117</f>
        <v>0</v>
      </c>
      <c r="Q117" s="241">
        <v>0</v>
      </c>
      <c r="R117" s="241">
        <f>Q117*H117</f>
        <v>0</v>
      </c>
      <c r="S117" s="241">
        <v>0</v>
      </c>
      <c r="T117" s="242">
        <f>S117*H117</f>
        <v>0</v>
      </c>
      <c r="AR117" s="21" t="s">
        <v>135</v>
      </c>
      <c r="AT117" s="21" t="s">
        <v>131</v>
      </c>
      <c r="AU117" s="21" t="s">
        <v>79</v>
      </c>
      <c r="AY117" s="21" t="s">
        <v>128</v>
      </c>
      <c r="BE117" s="243">
        <f>IF(N117="základní",J117,0)</f>
        <v>0</v>
      </c>
      <c r="BF117" s="243">
        <f>IF(N117="snížená",J117,0)</f>
        <v>0</v>
      </c>
      <c r="BG117" s="243">
        <f>IF(N117="zákl. přenesená",J117,0)</f>
        <v>0</v>
      </c>
      <c r="BH117" s="243">
        <f>IF(N117="sníž. přenesená",J117,0)</f>
        <v>0</v>
      </c>
      <c r="BI117" s="243">
        <f>IF(N117="nulová",J117,0)</f>
        <v>0</v>
      </c>
      <c r="BJ117" s="21" t="s">
        <v>76</v>
      </c>
      <c r="BK117" s="243">
        <f>ROUND(I117*H117,2)</f>
        <v>0</v>
      </c>
      <c r="BL117" s="21" t="s">
        <v>135</v>
      </c>
      <c r="BM117" s="21" t="s">
        <v>250</v>
      </c>
    </row>
    <row r="118" s="1" customFormat="1" ht="16.5" customHeight="1">
      <c r="B118" s="43"/>
      <c r="C118" s="232" t="s">
        <v>251</v>
      </c>
      <c r="D118" s="232" t="s">
        <v>131</v>
      </c>
      <c r="E118" s="233" t="s">
        <v>252</v>
      </c>
      <c r="F118" s="234" t="s">
        <v>253</v>
      </c>
      <c r="G118" s="235" t="s">
        <v>170</v>
      </c>
      <c r="H118" s="236">
        <v>1</v>
      </c>
      <c r="I118" s="237"/>
      <c r="J118" s="238">
        <f>ROUND(I118*H118,2)</f>
        <v>0</v>
      </c>
      <c r="K118" s="234" t="s">
        <v>21</v>
      </c>
      <c r="L118" s="69"/>
      <c r="M118" s="239" t="s">
        <v>21</v>
      </c>
      <c r="N118" s="240" t="s">
        <v>40</v>
      </c>
      <c r="O118" s="44"/>
      <c r="P118" s="241">
        <f>O118*H118</f>
        <v>0</v>
      </c>
      <c r="Q118" s="241">
        <v>0</v>
      </c>
      <c r="R118" s="241">
        <f>Q118*H118</f>
        <v>0</v>
      </c>
      <c r="S118" s="241">
        <v>0</v>
      </c>
      <c r="T118" s="242">
        <f>S118*H118</f>
        <v>0</v>
      </c>
      <c r="AR118" s="21" t="s">
        <v>135</v>
      </c>
      <c r="AT118" s="21" t="s">
        <v>131</v>
      </c>
      <c r="AU118" s="21" t="s">
        <v>79</v>
      </c>
      <c r="AY118" s="21" t="s">
        <v>128</v>
      </c>
      <c r="BE118" s="243">
        <f>IF(N118="základní",J118,0)</f>
        <v>0</v>
      </c>
      <c r="BF118" s="243">
        <f>IF(N118="snížená",J118,0)</f>
        <v>0</v>
      </c>
      <c r="BG118" s="243">
        <f>IF(N118="zákl. přenesená",J118,0)</f>
        <v>0</v>
      </c>
      <c r="BH118" s="243">
        <f>IF(N118="sníž. přenesená",J118,0)</f>
        <v>0</v>
      </c>
      <c r="BI118" s="243">
        <f>IF(N118="nulová",J118,0)</f>
        <v>0</v>
      </c>
      <c r="BJ118" s="21" t="s">
        <v>76</v>
      </c>
      <c r="BK118" s="243">
        <f>ROUND(I118*H118,2)</f>
        <v>0</v>
      </c>
      <c r="BL118" s="21" t="s">
        <v>135</v>
      </c>
      <c r="BM118" s="21" t="s">
        <v>254</v>
      </c>
    </row>
    <row r="119" s="1" customFormat="1" ht="16.5" customHeight="1">
      <c r="B119" s="43"/>
      <c r="C119" s="232" t="s">
        <v>255</v>
      </c>
      <c r="D119" s="232" t="s">
        <v>131</v>
      </c>
      <c r="E119" s="233" t="s">
        <v>256</v>
      </c>
      <c r="F119" s="234" t="s">
        <v>257</v>
      </c>
      <c r="G119" s="235" t="s">
        <v>170</v>
      </c>
      <c r="H119" s="236">
        <v>1</v>
      </c>
      <c r="I119" s="237"/>
      <c r="J119" s="238">
        <f>ROUND(I119*H119,2)</f>
        <v>0</v>
      </c>
      <c r="K119" s="234" t="s">
        <v>21</v>
      </c>
      <c r="L119" s="69"/>
      <c r="M119" s="239" t="s">
        <v>21</v>
      </c>
      <c r="N119" s="240" t="s">
        <v>40</v>
      </c>
      <c r="O119" s="44"/>
      <c r="P119" s="241">
        <f>O119*H119</f>
        <v>0</v>
      </c>
      <c r="Q119" s="241">
        <v>0</v>
      </c>
      <c r="R119" s="241">
        <f>Q119*H119</f>
        <v>0</v>
      </c>
      <c r="S119" s="241">
        <v>0</v>
      </c>
      <c r="T119" s="242">
        <f>S119*H119</f>
        <v>0</v>
      </c>
      <c r="AR119" s="21" t="s">
        <v>135</v>
      </c>
      <c r="AT119" s="21" t="s">
        <v>131</v>
      </c>
      <c r="AU119" s="21" t="s">
        <v>79</v>
      </c>
      <c r="AY119" s="21" t="s">
        <v>128</v>
      </c>
      <c r="BE119" s="243">
        <f>IF(N119="základní",J119,0)</f>
        <v>0</v>
      </c>
      <c r="BF119" s="243">
        <f>IF(N119="snížená",J119,0)</f>
        <v>0</v>
      </c>
      <c r="BG119" s="243">
        <f>IF(N119="zákl. přenesená",J119,0)</f>
        <v>0</v>
      </c>
      <c r="BH119" s="243">
        <f>IF(N119="sníž. přenesená",J119,0)</f>
        <v>0</v>
      </c>
      <c r="BI119" s="243">
        <f>IF(N119="nulová",J119,0)</f>
        <v>0</v>
      </c>
      <c r="BJ119" s="21" t="s">
        <v>76</v>
      </c>
      <c r="BK119" s="243">
        <f>ROUND(I119*H119,2)</f>
        <v>0</v>
      </c>
      <c r="BL119" s="21" t="s">
        <v>135</v>
      </c>
      <c r="BM119" s="21" t="s">
        <v>258</v>
      </c>
    </row>
    <row r="120" s="1" customFormat="1" ht="16.5" customHeight="1">
      <c r="B120" s="43"/>
      <c r="C120" s="232" t="s">
        <v>259</v>
      </c>
      <c r="D120" s="232" t="s">
        <v>131</v>
      </c>
      <c r="E120" s="233" t="s">
        <v>260</v>
      </c>
      <c r="F120" s="234" t="s">
        <v>261</v>
      </c>
      <c r="G120" s="235" t="s">
        <v>170</v>
      </c>
      <c r="H120" s="236">
        <v>1</v>
      </c>
      <c r="I120" s="237"/>
      <c r="J120" s="238">
        <f>ROUND(I120*H120,2)</f>
        <v>0</v>
      </c>
      <c r="K120" s="234" t="s">
        <v>21</v>
      </c>
      <c r="L120" s="69"/>
      <c r="M120" s="239" t="s">
        <v>21</v>
      </c>
      <c r="N120" s="240" t="s">
        <v>40</v>
      </c>
      <c r="O120" s="44"/>
      <c r="P120" s="241">
        <f>O120*H120</f>
        <v>0</v>
      </c>
      <c r="Q120" s="241">
        <v>0</v>
      </c>
      <c r="R120" s="241">
        <f>Q120*H120</f>
        <v>0</v>
      </c>
      <c r="S120" s="241">
        <v>0</v>
      </c>
      <c r="T120" s="242">
        <f>S120*H120</f>
        <v>0</v>
      </c>
      <c r="AR120" s="21" t="s">
        <v>135</v>
      </c>
      <c r="AT120" s="21" t="s">
        <v>131</v>
      </c>
      <c r="AU120" s="21" t="s">
        <v>79</v>
      </c>
      <c r="AY120" s="21" t="s">
        <v>128</v>
      </c>
      <c r="BE120" s="243">
        <f>IF(N120="základní",J120,0)</f>
        <v>0</v>
      </c>
      <c r="BF120" s="243">
        <f>IF(N120="snížená",J120,0)</f>
        <v>0</v>
      </c>
      <c r="BG120" s="243">
        <f>IF(N120="zákl. přenesená",J120,0)</f>
        <v>0</v>
      </c>
      <c r="BH120" s="243">
        <f>IF(N120="sníž. přenesená",J120,0)</f>
        <v>0</v>
      </c>
      <c r="BI120" s="243">
        <f>IF(N120="nulová",J120,0)</f>
        <v>0</v>
      </c>
      <c r="BJ120" s="21" t="s">
        <v>76</v>
      </c>
      <c r="BK120" s="243">
        <f>ROUND(I120*H120,2)</f>
        <v>0</v>
      </c>
      <c r="BL120" s="21" t="s">
        <v>135</v>
      </c>
      <c r="BM120" s="21" t="s">
        <v>262</v>
      </c>
    </row>
    <row r="121" s="1" customFormat="1" ht="16.5" customHeight="1">
      <c r="B121" s="43"/>
      <c r="C121" s="232" t="s">
        <v>263</v>
      </c>
      <c r="D121" s="232" t="s">
        <v>131</v>
      </c>
      <c r="E121" s="233" t="s">
        <v>264</v>
      </c>
      <c r="F121" s="234" t="s">
        <v>265</v>
      </c>
      <c r="G121" s="235" t="s">
        <v>170</v>
      </c>
      <c r="H121" s="236">
        <v>1</v>
      </c>
      <c r="I121" s="237"/>
      <c r="J121" s="238">
        <f>ROUND(I121*H121,2)</f>
        <v>0</v>
      </c>
      <c r="K121" s="234" t="s">
        <v>21</v>
      </c>
      <c r="L121" s="69"/>
      <c r="M121" s="239" t="s">
        <v>21</v>
      </c>
      <c r="N121" s="240" t="s">
        <v>40</v>
      </c>
      <c r="O121" s="44"/>
      <c r="P121" s="241">
        <f>O121*H121</f>
        <v>0</v>
      </c>
      <c r="Q121" s="241">
        <v>0</v>
      </c>
      <c r="R121" s="241">
        <f>Q121*H121</f>
        <v>0</v>
      </c>
      <c r="S121" s="241">
        <v>0</v>
      </c>
      <c r="T121" s="242">
        <f>S121*H121</f>
        <v>0</v>
      </c>
      <c r="AR121" s="21" t="s">
        <v>135</v>
      </c>
      <c r="AT121" s="21" t="s">
        <v>131</v>
      </c>
      <c r="AU121" s="21" t="s">
        <v>79</v>
      </c>
      <c r="AY121" s="21" t="s">
        <v>128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21" t="s">
        <v>76</v>
      </c>
      <c r="BK121" s="243">
        <f>ROUND(I121*H121,2)</f>
        <v>0</v>
      </c>
      <c r="BL121" s="21" t="s">
        <v>135</v>
      </c>
      <c r="BM121" s="21" t="s">
        <v>266</v>
      </c>
    </row>
    <row r="122" s="1" customFormat="1" ht="16.5" customHeight="1">
      <c r="B122" s="43"/>
      <c r="C122" s="232" t="s">
        <v>267</v>
      </c>
      <c r="D122" s="232" t="s">
        <v>131</v>
      </c>
      <c r="E122" s="233" t="s">
        <v>268</v>
      </c>
      <c r="F122" s="234" t="s">
        <v>269</v>
      </c>
      <c r="G122" s="235" t="s">
        <v>134</v>
      </c>
      <c r="H122" s="236">
        <v>4</v>
      </c>
      <c r="I122" s="237"/>
      <c r="J122" s="238">
        <f>ROUND(I122*H122,2)</f>
        <v>0</v>
      </c>
      <c r="K122" s="234" t="s">
        <v>21</v>
      </c>
      <c r="L122" s="69"/>
      <c r="M122" s="239" t="s">
        <v>21</v>
      </c>
      <c r="N122" s="240" t="s">
        <v>40</v>
      </c>
      <c r="O122" s="44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AR122" s="21" t="s">
        <v>135</v>
      </c>
      <c r="AT122" s="21" t="s">
        <v>131</v>
      </c>
      <c r="AU122" s="21" t="s">
        <v>79</v>
      </c>
      <c r="AY122" s="21" t="s">
        <v>128</v>
      </c>
      <c r="BE122" s="243">
        <f>IF(N122="základní",J122,0)</f>
        <v>0</v>
      </c>
      <c r="BF122" s="243">
        <f>IF(N122="snížená",J122,0)</f>
        <v>0</v>
      </c>
      <c r="BG122" s="243">
        <f>IF(N122="zákl. přenesená",J122,0)</f>
        <v>0</v>
      </c>
      <c r="BH122" s="243">
        <f>IF(N122="sníž. přenesená",J122,0)</f>
        <v>0</v>
      </c>
      <c r="BI122" s="243">
        <f>IF(N122="nulová",J122,0)</f>
        <v>0</v>
      </c>
      <c r="BJ122" s="21" t="s">
        <v>76</v>
      </c>
      <c r="BK122" s="243">
        <f>ROUND(I122*H122,2)</f>
        <v>0</v>
      </c>
      <c r="BL122" s="21" t="s">
        <v>135</v>
      </c>
      <c r="BM122" s="21" t="s">
        <v>270</v>
      </c>
    </row>
    <row r="123" s="1" customFormat="1" ht="16.5" customHeight="1">
      <c r="B123" s="43"/>
      <c r="C123" s="232" t="s">
        <v>271</v>
      </c>
      <c r="D123" s="232" t="s">
        <v>131</v>
      </c>
      <c r="E123" s="233" t="s">
        <v>272</v>
      </c>
      <c r="F123" s="234" t="s">
        <v>273</v>
      </c>
      <c r="G123" s="235" t="s">
        <v>134</v>
      </c>
      <c r="H123" s="236">
        <v>20</v>
      </c>
      <c r="I123" s="237"/>
      <c r="J123" s="238">
        <f>ROUND(I123*H123,2)</f>
        <v>0</v>
      </c>
      <c r="K123" s="234" t="s">
        <v>21</v>
      </c>
      <c r="L123" s="69"/>
      <c r="M123" s="239" t="s">
        <v>21</v>
      </c>
      <c r="N123" s="240" t="s">
        <v>40</v>
      </c>
      <c r="O123" s="44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AR123" s="21" t="s">
        <v>135</v>
      </c>
      <c r="AT123" s="21" t="s">
        <v>131</v>
      </c>
      <c r="AU123" s="21" t="s">
        <v>79</v>
      </c>
      <c r="AY123" s="21" t="s">
        <v>128</v>
      </c>
      <c r="BE123" s="243">
        <f>IF(N123="základní",J123,0)</f>
        <v>0</v>
      </c>
      <c r="BF123" s="243">
        <f>IF(N123="snížená",J123,0)</f>
        <v>0</v>
      </c>
      <c r="BG123" s="243">
        <f>IF(N123="zákl. přenesená",J123,0)</f>
        <v>0</v>
      </c>
      <c r="BH123" s="243">
        <f>IF(N123="sníž. přenesená",J123,0)</f>
        <v>0</v>
      </c>
      <c r="BI123" s="243">
        <f>IF(N123="nulová",J123,0)</f>
        <v>0</v>
      </c>
      <c r="BJ123" s="21" t="s">
        <v>76</v>
      </c>
      <c r="BK123" s="243">
        <f>ROUND(I123*H123,2)</f>
        <v>0</v>
      </c>
      <c r="BL123" s="21" t="s">
        <v>135</v>
      </c>
      <c r="BM123" s="21" t="s">
        <v>274</v>
      </c>
    </row>
    <row r="124" s="1" customFormat="1" ht="16.5" customHeight="1">
      <c r="B124" s="43"/>
      <c r="C124" s="232" t="s">
        <v>275</v>
      </c>
      <c r="D124" s="232" t="s">
        <v>131</v>
      </c>
      <c r="E124" s="233" t="s">
        <v>276</v>
      </c>
      <c r="F124" s="234" t="s">
        <v>277</v>
      </c>
      <c r="G124" s="235" t="s">
        <v>134</v>
      </c>
      <c r="H124" s="236">
        <v>10</v>
      </c>
      <c r="I124" s="237"/>
      <c r="J124" s="238">
        <f>ROUND(I124*H124,2)</f>
        <v>0</v>
      </c>
      <c r="K124" s="234" t="s">
        <v>21</v>
      </c>
      <c r="L124" s="69"/>
      <c r="M124" s="239" t="s">
        <v>21</v>
      </c>
      <c r="N124" s="240" t="s">
        <v>40</v>
      </c>
      <c r="O124" s="44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AR124" s="21" t="s">
        <v>135</v>
      </c>
      <c r="AT124" s="21" t="s">
        <v>131</v>
      </c>
      <c r="AU124" s="21" t="s">
        <v>79</v>
      </c>
      <c r="AY124" s="21" t="s">
        <v>128</v>
      </c>
      <c r="BE124" s="243">
        <f>IF(N124="základní",J124,0)</f>
        <v>0</v>
      </c>
      <c r="BF124" s="243">
        <f>IF(N124="snížená",J124,0)</f>
        <v>0</v>
      </c>
      <c r="BG124" s="243">
        <f>IF(N124="zákl. přenesená",J124,0)</f>
        <v>0</v>
      </c>
      <c r="BH124" s="243">
        <f>IF(N124="sníž. přenesená",J124,0)</f>
        <v>0</v>
      </c>
      <c r="BI124" s="243">
        <f>IF(N124="nulová",J124,0)</f>
        <v>0</v>
      </c>
      <c r="BJ124" s="21" t="s">
        <v>76</v>
      </c>
      <c r="BK124" s="243">
        <f>ROUND(I124*H124,2)</f>
        <v>0</v>
      </c>
      <c r="BL124" s="21" t="s">
        <v>135</v>
      </c>
      <c r="BM124" s="21" t="s">
        <v>278</v>
      </c>
    </row>
    <row r="125" s="11" customFormat="1" ht="29.88" customHeight="1">
      <c r="B125" s="216"/>
      <c r="C125" s="217"/>
      <c r="D125" s="218" t="s">
        <v>68</v>
      </c>
      <c r="E125" s="230" t="s">
        <v>279</v>
      </c>
      <c r="F125" s="230" t="s">
        <v>280</v>
      </c>
      <c r="G125" s="217"/>
      <c r="H125" s="217"/>
      <c r="I125" s="220"/>
      <c r="J125" s="231">
        <f>BK125</f>
        <v>0</v>
      </c>
      <c r="K125" s="217"/>
      <c r="L125" s="222"/>
      <c r="M125" s="223"/>
      <c r="N125" s="224"/>
      <c r="O125" s="224"/>
      <c r="P125" s="225">
        <f>P126</f>
        <v>0</v>
      </c>
      <c r="Q125" s="224"/>
      <c r="R125" s="225">
        <f>R126</f>
        <v>0</v>
      </c>
      <c r="S125" s="224"/>
      <c r="T125" s="226">
        <f>T126</f>
        <v>0</v>
      </c>
      <c r="AR125" s="227" t="s">
        <v>76</v>
      </c>
      <c r="AT125" s="228" t="s">
        <v>68</v>
      </c>
      <c r="AU125" s="228" t="s">
        <v>76</v>
      </c>
      <c r="AY125" s="227" t="s">
        <v>128</v>
      </c>
      <c r="BK125" s="229">
        <f>BK126</f>
        <v>0</v>
      </c>
    </row>
    <row r="126" s="1" customFormat="1" ht="16.5" customHeight="1">
      <c r="B126" s="43"/>
      <c r="C126" s="232" t="s">
        <v>281</v>
      </c>
      <c r="D126" s="232" t="s">
        <v>131</v>
      </c>
      <c r="E126" s="233" t="s">
        <v>282</v>
      </c>
      <c r="F126" s="234" t="s">
        <v>283</v>
      </c>
      <c r="G126" s="235" t="s">
        <v>284</v>
      </c>
      <c r="H126" s="236">
        <v>1</v>
      </c>
      <c r="I126" s="237"/>
      <c r="J126" s="238">
        <f>ROUND(I126*H126,2)</f>
        <v>0</v>
      </c>
      <c r="K126" s="234" t="s">
        <v>21</v>
      </c>
      <c r="L126" s="69"/>
      <c r="M126" s="239" t="s">
        <v>21</v>
      </c>
      <c r="N126" s="244" t="s">
        <v>40</v>
      </c>
      <c r="O126" s="245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AR126" s="21" t="s">
        <v>135</v>
      </c>
      <c r="AT126" s="21" t="s">
        <v>131</v>
      </c>
      <c r="AU126" s="21" t="s">
        <v>79</v>
      </c>
      <c r="AY126" s="21" t="s">
        <v>128</v>
      </c>
      <c r="BE126" s="243">
        <f>IF(N126="základní",J126,0)</f>
        <v>0</v>
      </c>
      <c r="BF126" s="243">
        <f>IF(N126="snížená",J126,0)</f>
        <v>0</v>
      </c>
      <c r="BG126" s="243">
        <f>IF(N126="zákl. přenesená",J126,0)</f>
        <v>0</v>
      </c>
      <c r="BH126" s="243">
        <f>IF(N126="sníž. přenesená",J126,0)</f>
        <v>0</v>
      </c>
      <c r="BI126" s="243">
        <f>IF(N126="nulová",J126,0)</f>
        <v>0</v>
      </c>
      <c r="BJ126" s="21" t="s">
        <v>76</v>
      </c>
      <c r="BK126" s="243">
        <f>ROUND(I126*H126,2)</f>
        <v>0</v>
      </c>
      <c r="BL126" s="21" t="s">
        <v>135</v>
      </c>
      <c r="BM126" s="21" t="s">
        <v>285</v>
      </c>
    </row>
    <row r="127" s="1" customFormat="1" ht="6.96" customHeight="1">
      <c r="B127" s="64"/>
      <c r="C127" s="65"/>
      <c r="D127" s="65"/>
      <c r="E127" s="65"/>
      <c r="F127" s="65"/>
      <c r="G127" s="65"/>
      <c r="H127" s="65"/>
      <c r="I127" s="175"/>
      <c r="J127" s="65"/>
      <c r="K127" s="65"/>
      <c r="L127" s="69"/>
    </row>
  </sheetData>
  <sheetProtection sheet="1" autoFilter="0" formatColumns="0" formatRows="0" objects="1" scenarios="1" spinCount="100000" saltValue="44kueDfBspt5810eDg7af1NfnOMFf0+7vWh1ihQD08SBQ45nDzCNIgbKBuIC7dzue3eohshgIdov/n0xBTokJg==" hashValue="PZfGzHMizJCZOrngGQuOAnMbE5pfbRQyi6swmUq91Yd9AY/ugGM5X1h0x6NVhvx0IOujrM6VjNCPExphINMGuw==" algorithmName="SHA-512" password="CC35"/>
  <autoFilter ref="C84:K12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95</v>
      </c>
      <c r="G1" s="148" t="s">
        <v>96</v>
      </c>
      <c r="H1" s="148"/>
      <c r="I1" s="149"/>
      <c r="J1" s="148" t="s">
        <v>97</v>
      </c>
      <c r="K1" s="147" t="s">
        <v>98</v>
      </c>
      <c r="L1" s="148" t="s">
        <v>99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100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Rekonstrukce odborných učeben v Karviné - školy I - pomůcky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101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286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103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104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78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stavby'!AN8</f>
        <v>4. 9. 2017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tr">
        <f>IF('Rekapitulace stavby'!AN10="","",'Rekapitulace stavby'!AN10)</f>
        <v/>
      </c>
      <c r="K16" s="48"/>
    </row>
    <row r="17" s="1" customFormat="1" ht="18" customHeight="1">
      <c r="B17" s="43"/>
      <c r="C17" s="44"/>
      <c r="D17" s="44"/>
      <c r="E17" s="32" t="str">
        <f>IF('Rekapitulace stavby'!E11="","",'Rekapitulace stavby'!E11)</f>
        <v xml:space="preserve"> </v>
      </c>
      <c r="F17" s="44"/>
      <c r="G17" s="44"/>
      <c r="H17" s="44"/>
      <c r="I17" s="155" t="s">
        <v>29</v>
      </c>
      <c r="J17" s="32" t="str">
        <f>IF('Rekapitulace stavby'!AN11="","",'Rekapitulace stavby'!AN11)</f>
        <v/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30</v>
      </c>
      <c r="E19" s="44"/>
      <c r="F19" s="44"/>
      <c r="G19" s="44"/>
      <c r="H19" s="44"/>
      <c r="I19" s="155" t="s">
        <v>28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29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32</v>
      </c>
      <c r="E22" s="44"/>
      <c r="F22" s="44"/>
      <c r="G22" s="44"/>
      <c r="H22" s="44"/>
      <c r="I22" s="155" t="s">
        <v>28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29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34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35</v>
      </c>
      <c r="E29" s="44"/>
      <c r="F29" s="44"/>
      <c r="G29" s="44"/>
      <c r="H29" s="44"/>
      <c r="I29" s="153"/>
      <c r="J29" s="164">
        <f>ROUND(J86,2)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37</v>
      </c>
      <c r="G31" s="44"/>
      <c r="H31" s="44"/>
      <c r="I31" s="165" t="s">
        <v>36</v>
      </c>
      <c r="J31" s="49" t="s">
        <v>38</v>
      </c>
      <c r="K31" s="48"/>
    </row>
    <row r="32" s="1" customFormat="1" ht="14.4" customHeight="1">
      <c r="B32" s="43"/>
      <c r="C32" s="44"/>
      <c r="D32" s="52" t="s">
        <v>39</v>
      </c>
      <c r="E32" s="52" t="s">
        <v>40</v>
      </c>
      <c r="F32" s="166">
        <f>ROUND(SUM(BE86:BE133), 2)</f>
        <v>0</v>
      </c>
      <c r="G32" s="44"/>
      <c r="H32" s="44"/>
      <c r="I32" s="167">
        <v>0.20999999999999999</v>
      </c>
      <c r="J32" s="166">
        <f>ROUND(ROUND((SUM(BE86:BE133)), 2)*I32, 2)</f>
        <v>0</v>
      </c>
      <c r="K32" s="48"/>
    </row>
    <row r="33" s="1" customFormat="1" ht="14.4" customHeight="1">
      <c r="B33" s="43"/>
      <c r="C33" s="44"/>
      <c r="D33" s="44"/>
      <c r="E33" s="52" t="s">
        <v>41</v>
      </c>
      <c r="F33" s="166">
        <f>ROUND(SUM(BF86:BF133), 2)</f>
        <v>0</v>
      </c>
      <c r="G33" s="44"/>
      <c r="H33" s="44"/>
      <c r="I33" s="167">
        <v>0.14999999999999999</v>
      </c>
      <c r="J33" s="166">
        <f>ROUND(ROUND((SUM(BF86:BF133)),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42</v>
      </c>
      <c r="F34" s="166">
        <f>ROUND(SUM(BG86:BG133),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43</v>
      </c>
      <c r="F35" s="166">
        <f>ROUND(SUM(BH86:BH133),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44</v>
      </c>
      <c r="F36" s="166">
        <f>ROUND(SUM(BI86:BI133),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45</v>
      </c>
      <c r="E38" s="95"/>
      <c r="F38" s="95"/>
      <c r="G38" s="170" t="s">
        <v>46</v>
      </c>
      <c r="H38" s="171" t="s">
        <v>47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105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Rekonstrukce odborných učeben v Karviné - školy I - pomůcky</v>
      </c>
      <c r="F47" s="37"/>
      <c r="G47" s="37"/>
      <c r="H47" s="37"/>
      <c r="I47" s="153"/>
      <c r="J47" s="44"/>
      <c r="K47" s="48"/>
    </row>
    <row r="48">
      <c r="B48" s="25"/>
      <c r="C48" s="37" t="s">
        <v>101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286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103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 xml:space="preserve">003 - Pomůcky 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 xml:space="preserve"> </v>
      </c>
      <c r="G53" s="44"/>
      <c r="H53" s="44"/>
      <c r="I53" s="155" t="s">
        <v>25</v>
      </c>
      <c r="J53" s="156" t="str">
        <f>IF(J14="","",J14)</f>
        <v>4. 9. 2017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 xml:space="preserve"> </v>
      </c>
      <c r="G55" s="44"/>
      <c r="H55" s="44"/>
      <c r="I55" s="155" t="s">
        <v>32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30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106</v>
      </c>
      <c r="D58" s="168"/>
      <c r="E58" s="168"/>
      <c r="F58" s="168"/>
      <c r="G58" s="168"/>
      <c r="H58" s="168"/>
      <c r="I58" s="182"/>
      <c r="J58" s="183" t="s">
        <v>107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108</v>
      </c>
      <c r="D60" s="44"/>
      <c r="E60" s="44"/>
      <c r="F60" s="44"/>
      <c r="G60" s="44"/>
      <c r="H60" s="44"/>
      <c r="I60" s="153"/>
      <c r="J60" s="164">
        <f>J86</f>
        <v>0</v>
      </c>
      <c r="K60" s="48"/>
      <c r="AU60" s="21" t="s">
        <v>109</v>
      </c>
    </row>
    <row r="61" s="8" customFormat="1" ht="24.96" customHeight="1">
      <c r="B61" s="186"/>
      <c r="C61" s="187"/>
      <c r="D61" s="188" t="s">
        <v>110</v>
      </c>
      <c r="E61" s="189"/>
      <c r="F61" s="189"/>
      <c r="G61" s="189"/>
      <c r="H61" s="189"/>
      <c r="I61" s="190"/>
      <c r="J61" s="191">
        <f>J87</f>
        <v>0</v>
      </c>
      <c r="K61" s="192"/>
    </row>
    <row r="62" s="9" customFormat="1" ht="19.92" customHeight="1">
      <c r="B62" s="193"/>
      <c r="C62" s="194"/>
      <c r="D62" s="195" t="s">
        <v>287</v>
      </c>
      <c r="E62" s="196"/>
      <c r="F62" s="196"/>
      <c r="G62" s="196"/>
      <c r="H62" s="196"/>
      <c r="I62" s="197"/>
      <c r="J62" s="198">
        <f>J88</f>
        <v>0</v>
      </c>
      <c r="K62" s="199"/>
    </row>
    <row r="63" s="9" customFormat="1" ht="19.92" customHeight="1">
      <c r="B63" s="193"/>
      <c r="C63" s="194"/>
      <c r="D63" s="195" t="s">
        <v>288</v>
      </c>
      <c r="E63" s="196"/>
      <c r="F63" s="196"/>
      <c r="G63" s="196"/>
      <c r="H63" s="196"/>
      <c r="I63" s="197"/>
      <c r="J63" s="198">
        <f>J122</f>
        <v>0</v>
      </c>
      <c r="K63" s="199"/>
    </row>
    <row r="64" s="9" customFormat="1" ht="19.92" customHeight="1">
      <c r="B64" s="193"/>
      <c r="C64" s="194"/>
      <c r="D64" s="195" t="s">
        <v>289</v>
      </c>
      <c r="E64" s="196"/>
      <c r="F64" s="196"/>
      <c r="G64" s="196"/>
      <c r="H64" s="196"/>
      <c r="I64" s="197"/>
      <c r="J64" s="198">
        <f>J131</f>
        <v>0</v>
      </c>
      <c r="K64" s="199"/>
    </row>
    <row r="65" s="1" customFormat="1" ht="21.84" customHeight="1">
      <c r="B65" s="43"/>
      <c r="C65" s="44"/>
      <c r="D65" s="44"/>
      <c r="E65" s="44"/>
      <c r="F65" s="44"/>
      <c r="G65" s="44"/>
      <c r="H65" s="44"/>
      <c r="I65" s="153"/>
      <c r="J65" s="44"/>
      <c r="K65" s="48"/>
    </row>
    <row r="66" s="1" customFormat="1" ht="6.96" customHeight="1">
      <c r="B66" s="64"/>
      <c r="C66" s="65"/>
      <c r="D66" s="65"/>
      <c r="E66" s="65"/>
      <c r="F66" s="65"/>
      <c r="G66" s="65"/>
      <c r="H66" s="65"/>
      <c r="I66" s="175"/>
      <c r="J66" s="65"/>
      <c r="K66" s="66"/>
    </row>
    <row r="70" s="1" customFormat="1" ht="6.96" customHeight="1">
      <c r="B70" s="67"/>
      <c r="C70" s="68"/>
      <c r="D70" s="68"/>
      <c r="E70" s="68"/>
      <c r="F70" s="68"/>
      <c r="G70" s="68"/>
      <c r="H70" s="68"/>
      <c r="I70" s="178"/>
      <c r="J70" s="68"/>
      <c r="K70" s="68"/>
      <c r="L70" s="69"/>
    </row>
    <row r="71" s="1" customFormat="1" ht="36.96" customHeight="1">
      <c r="B71" s="43"/>
      <c r="C71" s="70" t="s">
        <v>113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6.96" customHeight="1">
      <c r="B72" s="43"/>
      <c r="C72" s="71"/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4.4" customHeight="1">
      <c r="B73" s="43"/>
      <c r="C73" s="73" t="s">
        <v>18</v>
      </c>
      <c r="D73" s="71"/>
      <c r="E73" s="71"/>
      <c r="F73" s="71"/>
      <c r="G73" s="71"/>
      <c r="H73" s="71"/>
      <c r="I73" s="200"/>
      <c r="J73" s="71"/>
      <c r="K73" s="71"/>
      <c r="L73" s="69"/>
    </row>
    <row r="74" s="1" customFormat="1" ht="16.5" customHeight="1">
      <c r="B74" s="43"/>
      <c r="C74" s="71"/>
      <c r="D74" s="71"/>
      <c r="E74" s="201" t="str">
        <f>E7</f>
        <v>Rekonstrukce odborných učeben v Karviné - školy I - pomůcky</v>
      </c>
      <c r="F74" s="73"/>
      <c r="G74" s="73"/>
      <c r="H74" s="73"/>
      <c r="I74" s="200"/>
      <c r="J74" s="71"/>
      <c r="K74" s="71"/>
      <c r="L74" s="69"/>
    </row>
    <row r="75">
      <c r="B75" s="25"/>
      <c r="C75" s="73" t="s">
        <v>101</v>
      </c>
      <c r="D75" s="202"/>
      <c r="E75" s="202"/>
      <c r="F75" s="202"/>
      <c r="G75" s="202"/>
      <c r="H75" s="202"/>
      <c r="I75" s="145"/>
      <c r="J75" s="202"/>
      <c r="K75" s="202"/>
      <c r="L75" s="203"/>
    </row>
    <row r="76" s="1" customFormat="1" ht="16.5" customHeight="1">
      <c r="B76" s="43"/>
      <c r="C76" s="71"/>
      <c r="D76" s="71"/>
      <c r="E76" s="201" t="s">
        <v>286</v>
      </c>
      <c r="F76" s="71"/>
      <c r="G76" s="71"/>
      <c r="H76" s="71"/>
      <c r="I76" s="200"/>
      <c r="J76" s="71"/>
      <c r="K76" s="71"/>
      <c r="L76" s="69"/>
    </row>
    <row r="77" s="1" customFormat="1" ht="14.4" customHeight="1">
      <c r="B77" s="43"/>
      <c r="C77" s="73" t="s">
        <v>103</v>
      </c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7.25" customHeight="1">
      <c r="B78" s="43"/>
      <c r="C78" s="71"/>
      <c r="D78" s="71"/>
      <c r="E78" s="79" t="str">
        <f>E11</f>
        <v xml:space="preserve">003 - Pomůcky </v>
      </c>
      <c r="F78" s="71"/>
      <c r="G78" s="71"/>
      <c r="H78" s="71"/>
      <c r="I78" s="200"/>
      <c r="J78" s="71"/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 ht="18" customHeight="1">
      <c r="B80" s="43"/>
      <c r="C80" s="73" t="s">
        <v>23</v>
      </c>
      <c r="D80" s="71"/>
      <c r="E80" s="71"/>
      <c r="F80" s="204" t="str">
        <f>F14</f>
        <v xml:space="preserve"> </v>
      </c>
      <c r="G80" s="71"/>
      <c r="H80" s="71"/>
      <c r="I80" s="205" t="s">
        <v>25</v>
      </c>
      <c r="J80" s="82" t="str">
        <f>IF(J14="","",J14)</f>
        <v>4. 9. 2017</v>
      </c>
      <c r="K80" s="71"/>
      <c r="L80" s="69"/>
    </row>
    <row r="81" s="1" customFormat="1" ht="6.96" customHeight="1">
      <c r="B81" s="43"/>
      <c r="C81" s="71"/>
      <c r="D81" s="71"/>
      <c r="E81" s="71"/>
      <c r="F81" s="71"/>
      <c r="G81" s="71"/>
      <c r="H81" s="71"/>
      <c r="I81" s="200"/>
      <c r="J81" s="71"/>
      <c r="K81" s="71"/>
      <c r="L81" s="69"/>
    </row>
    <row r="82" s="1" customFormat="1">
      <c r="B82" s="43"/>
      <c r="C82" s="73" t="s">
        <v>27</v>
      </c>
      <c r="D82" s="71"/>
      <c r="E82" s="71"/>
      <c r="F82" s="204" t="str">
        <f>E17</f>
        <v xml:space="preserve"> </v>
      </c>
      <c r="G82" s="71"/>
      <c r="H82" s="71"/>
      <c r="I82" s="205" t="s">
        <v>32</v>
      </c>
      <c r="J82" s="204" t="str">
        <f>E23</f>
        <v xml:space="preserve"> </v>
      </c>
      <c r="K82" s="71"/>
      <c r="L82" s="69"/>
    </row>
    <row r="83" s="1" customFormat="1" ht="14.4" customHeight="1">
      <c r="B83" s="43"/>
      <c r="C83" s="73" t="s">
        <v>30</v>
      </c>
      <c r="D83" s="71"/>
      <c r="E83" s="71"/>
      <c r="F83" s="204" t="str">
        <f>IF(E20="","",E20)</f>
        <v/>
      </c>
      <c r="G83" s="71"/>
      <c r="H83" s="71"/>
      <c r="I83" s="200"/>
      <c r="J83" s="71"/>
      <c r="K83" s="71"/>
      <c r="L83" s="69"/>
    </row>
    <row r="84" s="1" customFormat="1" ht="10.32" customHeight="1">
      <c r="B84" s="43"/>
      <c r="C84" s="71"/>
      <c r="D84" s="71"/>
      <c r="E84" s="71"/>
      <c r="F84" s="71"/>
      <c r="G84" s="71"/>
      <c r="H84" s="71"/>
      <c r="I84" s="200"/>
      <c r="J84" s="71"/>
      <c r="K84" s="71"/>
      <c r="L84" s="69"/>
    </row>
    <row r="85" s="10" customFormat="1" ht="29.28" customHeight="1">
      <c r="B85" s="206"/>
      <c r="C85" s="207" t="s">
        <v>114</v>
      </c>
      <c r="D85" s="208" t="s">
        <v>54</v>
      </c>
      <c r="E85" s="208" t="s">
        <v>50</v>
      </c>
      <c r="F85" s="208" t="s">
        <v>115</v>
      </c>
      <c r="G85" s="208" t="s">
        <v>116</v>
      </c>
      <c r="H85" s="208" t="s">
        <v>117</v>
      </c>
      <c r="I85" s="209" t="s">
        <v>118</v>
      </c>
      <c r="J85" s="208" t="s">
        <v>107</v>
      </c>
      <c r="K85" s="210" t="s">
        <v>119</v>
      </c>
      <c r="L85" s="211"/>
      <c r="M85" s="99" t="s">
        <v>120</v>
      </c>
      <c r="N85" s="100" t="s">
        <v>39</v>
      </c>
      <c r="O85" s="100" t="s">
        <v>121</v>
      </c>
      <c r="P85" s="100" t="s">
        <v>122</v>
      </c>
      <c r="Q85" s="100" t="s">
        <v>123</v>
      </c>
      <c r="R85" s="100" t="s">
        <v>124</v>
      </c>
      <c r="S85" s="100" t="s">
        <v>125</v>
      </c>
      <c r="T85" s="101" t="s">
        <v>126</v>
      </c>
    </row>
    <row r="86" s="1" customFormat="1" ht="29.28" customHeight="1">
      <c r="B86" s="43"/>
      <c r="C86" s="105" t="s">
        <v>108</v>
      </c>
      <c r="D86" s="71"/>
      <c r="E86" s="71"/>
      <c r="F86" s="71"/>
      <c r="G86" s="71"/>
      <c r="H86" s="71"/>
      <c r="I86" s="200"/>
      <c r="J86" s="212">
        <f>BK86</f>
        <v>0</v>
      </c>
      <c r="K86" s="71"/>
      <c r="L86" s="69"/>
      <c r="M86" s="102"/>
      <c r="N86" s="103"/>
      <c r="O86" s="103"/>
      <c r="P86" s="213">
        <f>P87</f>
        <v>0</v>
      </c>
      <c r="Q86" s="103"/>
      <c r="R86" s="213">
        <f>R87</f>
        <v>0</v>
      </c>
      <c r="S86" s="103"/>
      <c r="T86" s="214">
        <f>T87</f>
        <v>0</v>
      </c>
      <c r="AT86" s="21" t="s">
        <v>68</v>
      </c>
      <c r="AU86" s="21" t="s">
        <v>109</v>
      </c>
      <c r="BK86" s="215">
        <f>BK87</f>
        <v>0</v>
      </c>
    </row>
    <row r="87" s="11" customFormat="1" ht="37.44" customHeight="1">
      <c r="B87" s="216"/>
      <c r="C87" s="217"/>
      <c r="D87" s="218" t="s">
        <v>68</v>
      </c>
      <c r="E87" s="219" t="s">
        <v>127</v>
      </c>
      <c r="F87" s="219" t="s">
        <v>127</v>
      </c>
      <c r="G87" s="217"/>
      <c r="H87" s="217"/>
      <c r="I87" s="220"/>
      <c r="J87" s="221">
        <f>BK87</f>
        <v>0</v>
      </c>
      <c r="K87" s="217"/>
      <c r="L87" s="222"/>
      <c r="M87" s="223"/>
      <c r="N87" s="224"/>
      <c r="O87" s="224"/>
      <c r="P87" s="225">
        <f>P88+P122+P131</f>
        <v>0</v>
      </c>
      <c r="Q87" s="224"/>
      <c r="R87" s="225">
        <f>R88+R122+R131</f>
        <v>0</v>
      </c>
      <c r="S87" s="224"/>
      <c r="T87" s="226">
        <f>T88+T122+T131</f>
        <v>0</v>
      </c>
      <c r="AR87" s="227" t="s">
        <v>76</v>
      </c>
      <c r="AT87" s="228" t="s">
        <v>68</v>
      </c>
      <c r="AU87" s="228" t="s">
        <v>69</v>
      </c>
      <c r="AY87" s="227" t="s">
        <v>128</v>
      </c>
      <c r="BK87" s="229">
        <f>BK88+BK122+BK131</f>
        <v>0</v>
      </c>
    </row>
    <row r="88" s="11" customFormat="1" ht="19.92" customHeight="1">
      <c r="B88" s="216"/>
      <c r="C88" s="217"/>
      <c r="D88" s="218" t="s">
        <v>68</v>
      </c>
      <c r="E88" s="230" t="s">
        <v>290</v>
      </c>
      <c r="F88" s="230" t="s">
        <v>291</v>
      </c>
      <c r="G88" s="217"/>
      <c r="H88" s="217"/>
      <c r="I88" s="220"/>
      <c r="J88" s="231">
        <f>BK88</f>
        <v>0</v>
      </c>
      <c r="K88" s="217"/>
      <c r="L88" s="222"/>
      <c r="M88" s="223"/>
      <c r="N88" s="224"/>
      <c r="O88" s="224"/>
      <c r="P88" s="225">
        <f>SUM(P89:P121)</f>
        <v>0</v>
      </c>
      <c r="Q88" s="224"/>
      <c r="R88" s="225">
        <f>SUM(R89:R121)</f>
        <v>0</v>
      </c>
      <c r="S88" s="224"/>
      <c r="T88" s="226">
        <f>SUM(T89:T121)</f>
        <v>0</v>
      </c>
      <c r="AR88" s="227" t="s">
        <v>76</v>
      </c>
      <c r="AT88" s="228" t="s">
        <v>68</v>
      </c>
      <c r="AU88" s="228" t="s">
        <v>76</v>
      </c>
      <c r="AY88" s="227" t="s">
        <v>128</v>
      </c>
      <c r="BK88" s="229">
        <f>SUM(BK89:BK121)</f>
        <v>0</v>
      </c>
    </row>
    <row r="89" s="1" customFormat="1" ht="16.5" customHeight="1">
      <c r="B89" s="43"/>
      <c r="C89" s="232" t="s">
        <v>76</v>
      </c>
      <c r="D89" s="232" t="s">
        <v>131</v>
      </c>
      <c r="E89" s="233" t="s">
        <v>292</v>
      </c>
      <c r="F89" s="234" t="s">
        <v>293</v>
      </c>
      <c r="G89" s="235" t="s">
        <v>134</v>
      </c>
      <c r="H89" s="236">
        <v>1</v>
      </c>
      <c r="I89" s="237"/>
      <c r="J89" s="238">
        <f>ROUND(I89*H89,2)</f>
        <v>0</v>
      </c>
      <c r="K89" s="234" t="s">
        <v>21</v>
      </c>
      <c r="L89" s="69"/>
      <c r="M89" s="239" t="s">
        <v>21</v>
      </c>
      <c r="N89" s="240" t="s">
        <v>40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135</v>
      </c>
      <c r="AT89" s="21" t="s">
        <v>131</v>
      </c>
      <c r="AU89" s="21" t="s">
        <v>79</v>
      </c>
      <c r="AY89" s="21" t="s">
        <v>128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76</v>
      </c>
      <c r="BK89" s="243">
        <f>ROUND(I89*H89,2)</f>
        <v>0</v>
      </c>
      <c r="BL89" s="21" t="s">
        <v>135</v>
      </c>
      <c r="BM89" s="21" t="s">
        <v>294</v>
      </c>
    </row>
    <row r="90" s="1" customFormat="1" ht="16.5" customHeight="1">
      <c r="B90" s="43"/>
      <c r="C90" s="232" t="s">
        <v>79</v>
      </c>
      <c r="D90" s="232" t="s">
        <v>131</v>
      </c>
      <c r="E90" s="233" t="s">
        <v>295</v>
      </c>
      <c r="F90" s="234" t="s">
        <v>296</v>
      </c>
      <c r="G90" s="235" t="s">
        <v>134</v>
      </c>
      <c r="H90" s="236">
        <v>1</v>
      </c>
      <c r="I90" s="237"/>
      <c r="J90" s="238">
        <f>ROUND(I90*H90,2)</f>
        <v>0</v>
      </c>
      <c r="K90" s="234" t="s">
        <v>21</v>
      </c>
      <c r="L90" s="69"/>
      <c r="M90" s="239" t="s">
        <v>21</v>
      </c>
      <c r="N90" s="240" t="s">
        <v>40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135</v>
      </c>
      <c r="AT90" s="21" t="s">
        <v>131</v>
      </c>
      <c r="AU90" s="21" t="s">
        <v>79</v>
      </c>
      <c r="AY90" s="21" t="s">
        <v>128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76</v>
      </c>
      <c r="BK90" s="243">
        <f>ROUND(I90*H90,2)</f>
        <v>0</v>
      </c>
      <c r="BL90" s="21" t="s">
        <v>135</v>
      </c>
      <c r="BM90" s="21" t="s">
        <v>297</v>
      </c>
    </row>
    <row r="91" s="1" customFormat="1" ht="16.5" customHeight="1">
      <c r="B91" s="43"/>
      <c r="C91" s="232" t="s">
        <v>140</v>
      </c>
      <c r="D91" s="232" t="s">
        <v>131</v>
      </c>
      <c r="E91" s="233" t="s">
        <v>298</v>
      </c>
      <c r="F91" s="234" t="s">
        <v>299</v>
      </c>
      <c r="G91" s="235" t="s">
        <v>134</v>
      </c>
      <c r="H91" s="236">
        <v>1</v>
      </c>
      <c r="I91" s="237"/>
      <c r="J91" s="238">
        <f>ROUND(I91*H91,2)</f>
        <v>0</v>
      </c>
      <c r="K91" s="234" t="s">
        <v>21</v>
      </c>
      <c r="L91" s="69"/>
      <c r="M91" s="239" t="s">
        <v>21</v>
      </c>
      <c r="N91" s="240" t="s">
        <v>40</v>
      </c>
      <c r="O91" s="44"/>
      <c r="P91" s="241">
        <f>O91*H91</f>
        <v>0</v>
      </c>
      <c r="Q91" s="241">
        <v>0</v>
      </c>
      <c r="R91" s="241">
        <f>Q91*H91</f>
        <v>0</v>
      </c>
      <c r="S91" s="241">
        <v>0</v>
      </c>
      <c r="T91" s="242">
        <f>S91*H91</f>
        <v>0</v>
      </c>
      <c r="AR91" s="21" t="s">
        <v>135</v>
      </c>
      <c r="AT91" s="21" t="s">
        <v>131</v>
      </c>
      <c r="AU91" s="21" t="s">
        <v>79</v>
      </c>
      <c r="AY91" s="21" t="s">
        <v>128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21" t="s">
        <v>76</v>
      </c>
      <c r="BK91" s="243">
        <f>ROUND(I91*H91,2)</f>
        <v>0</v>
      </c>
      <c r="BL91" s="21" t="s">
        <v>135</v>
      </c>
      <c r="BM91" s="21" t="s">
        <v>300</v>
      </c>
    </row>
    <row r="92" s="1" customFormat="1" ht="16.5" customHeight="1">
      <c r="B92" s="43"/>
      <c r="C92" s="232" t="s">
        <v>135</v>
      </c>
      <c r="D92" s="232" t="s">
        <v>131</v>
      </c>
      <c r="E92" s="233" t="s">
        <v>301</v>
      </c>
      <c r="F92" s="234" t="s">
        <v>302</v>
      </c>
      <c r="G92" s="235" t="s">
        <v>134</v>
      </c>
      <c r="H92" s="236">
        <v>1</v>
      </c>
      <c r="I92" s="237"/>
      <c r="J92" s="238">
        <f>ROUND(I92*H92,2)</f>
        <v>0</v>
      </c>
      <c r="K92" s="234" t="s">
        <v>21</v>
      </c>
      <c r="L92" s="69"/>
      <c r="M92" s="239" t="s">
        <v>21</v>
      </c>
      <c r="N92" s="240" t="s">
        <v>40</v>
      </c>
      <c r="O92" s="44"/>
      <c r="P92" s="241">
        <f>O92*H92</f>
        <v>0</v>
      </c>
      <c r="Q92" s="241">
        <v>0</v>
      </c>
      <c r="R92" s="241">
        <f>Q92*H92</f>
        <v>0</v>
      </c>
      <c r="S92" s="241">
        <v>0</v>
      </c>
      <c r="T92" s="242">
        <f>S92*H92</f>
        <v>0</v>
      </c>
      <c r="AR92" s="21" t="s">
        <v>135</v>
      </c>
      <c r="AT92" s="21" t="s">
        <v>131</v>
      </c>
      <c r="AU92" s="21" t="s">
        <v>79</v>
      </c>
      <c r="AY92" s="21" t="s">
        <v>128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21" t="s">
        <v>76</v>
      </c>
      <c r="BK92" s="243">
        <f>ROUND(I92*H92,2)</f>
        <v>0</v>
      </c>
      <c r="BL92" s="21" t="s">
        <v>135</v>
      </c>
      <c r="BM92" s="21" t="s">
        <v>303</v>
      </c>
    </row>
    <row r="93" s="1" customFormat="1" ht="16.5" customHeight="1">
      <c r="B93" s="43"/>
      <c r="C93" s="232" t="s">
        <v>147</v>
      </c>
      <c r="D93" s="232" t="s">
        <v>131</v>
      </c>
      <c r="E93" s="233" t="s">
        <v>304</v>
      </c>
      <c r="F93" s="234" t="s">
        <v>305</v>
      </c>
      <c r="G93" s="235" t="s">
        <v>134</v>
      </c>
      <c r="H93" s="236">
        <v>20</v>
      </c>
      <c r="I93" s="237"/>
      <c r="J93" s="238">
        <f>ROUND(I93*H93,2)</f>
        <v>0</v>
      </c>
      <c r="K93" s="234" t="s">
        <v>21</v>
      </c>
      <c r="L93" s="69"/>
      <c r="M93" s="239" t="s">
        <v>21</v>
      </c>
      <c r="N93" s="240" t="s">
        <v>40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135</v>
      </c>
      <c r="AT93" s="21" t="s">
        <v>131</v>
      </c>
      <c r="AU93" s="21" t="s">
        <v>79</v>
      </c>
      <c r="AY93" s="21" t="s">
        <v>128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76</v>
      </c>
      <c r="BK93" s="243">
        <f>ROUND(I93*H93,2)</f>
        <v>0</v>
      </c>
      <c r="BL93" s="21" t="s">
        <v>135</v>
      </c>
      <c r="BM93" s="21" t="s">
        <v>306</v>
      </c>
    </row>
    <row r="94" s="1" customFormat="1" ht="16.5" customHeight="1">
      <c r="B94" s="43"/>
      <c r="C94" s="232" t="s">
        <v>151</v>
      </c>
      <c r="D94" s="232" t="s">
        <v>131</v>
      </c>
      <c r="E94" s="233" t="s">
        <v>307</v>
      </c>
      <c r="F94" s="234" t="s">
        <v>308</v>
      </c>
      <c r="G94" s="235" t="s">
        <v>170</v>
      </c>
      <c r="H94" s="236">
        <v>20</v>
      </c>
      <c r="I94" s="237"/>
      <c r="J94" s="238">
        <f>ROUND(I94*H94,2)</f>
        <v>0</v>
      </c>
      <c r="K94" s="234" t="s">
        <v>21</v>
      </c>
      <c r="L94" s="69"/>
      <c r="M94" s="239" t="s">
        <v>21</v>
      </c>
      <c r="N94" s="240" t="s">
        <v>40</v>
      </c>
      <c r="O94" s="44"/>
      <c r="P94" s="241">
        <f>O94*H94</f>
        <v>0</v>
      </c>
      <c r="Q94" s="241">
        <v>0</v>
      </c>
      <c r="R94" s="241">
        <f>Q94*H94</f>
        <v>0</v>
      </c>
      <c r="S94" s="241">
        <v>0</v>
      </c>
      <c r="T94" s="242">
        <f>S94*H94</f>
        <v>0</v>
      </c>
      <c r="AR94" s="21" t="s">
        <v>135</v>
      </c>
      <c r="AT94" s="21" t="s">
        <v>131</v>
      </c>
      <c r="AU94" s="21" t="s">
        <v>79</v>
      </c>
      <c r="AY94" s="21" t="s">
        <v>128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21" t="s">
        <v>76</v>
      </c>
      <c r="BK94" s="243">
        <f>ROUND(I94*H94,2)</f>
        <v>0</v>
      </c>
      <c r="BL94" s="21" t="s">
        <v>135</v>
      </c>
      <c r="BM94" s="21" t="s">
        <v>309</v>
      </c>
    </row>
    <row r="95" s="1" customFormat="1" ht="16.5" customHeight="1">
      <c r="B95" s="43"/>
      <c r="C95" s="232" t="s">
        <v>155</v>
      </c>
      <c r="D95" s="232" t="s">
        <v>131</v>
      </c>
      <c r="E95" s="233" t="s">
        <v>310</v>
      </c>
      <c r="F95" s="234" t="s">
        <v>311</v>
      </c>
      <c r="G95" s="235" t="s">
        <v>134</v>
      </c>
      <c r="H95" s="236">
        <v>1</v>
      </c>
      <c r="I95" s="237"/>
      <c r="J95" s="238">
        <f>ROUND(I95*H95,2)</f>
        <v>0</v>
      </c>
      <c r="K95" s="234" t="s">
        <v>21</v>
      </c>
      <c r="L95" s="69"/>
      <c r="M95" s="239" t="s">
        <v>21</v>
      </c>
      <c r="N95" s="240" t="s">
        <v>40</v>
      </c>
      <c r="O95" s="44"/>
      <c r="P95" s="241">
        <f>O95*H95</f>
        <v>0</v>
      </c>
      <c r="Q95" s="241">
        <v>0</v>
      </c>
      <c r="R95" s="241">
        <f>Q95*H95</f>
        <v>0</v>
      </c>
      <c r="S95" s="241">
        <v>0</v>
      </c>
      <c r="T95" s="242">
        <f>S95*H95</f>
        <v>0</v>
      </c>
      <c r="AR95" s="21" t="s">
        <v>135</v>
      </c>
      <c r="AT95" s="21" t="s">
        <v>131</v>
      </c>
      <c r="AU95" s="21" t="s">
        <v>79</v>
      </c>
      <c r="AY95" s="21" t="s">
        <v>128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21" t="s">
        <v>76</v>
      </c>
      <c r="BK95" s="243">
        <f>ROUND(I95*H95,2)</f>
        <v>0</v>
      </c>
      <c r="BL95" s="21" t="s">
        <v>135</v>
      </c>
      <c r="BM95" s="21" t="s">
        <v>312</v>
      </c>
    </row>
    <row r="96" s="1" customFormat="1" ht="16.5" customHeight="1">
      <c r="B96" s="43"/>
      <c r="C96" s="232" t="s">
        <v>159</v>
      </c>
      <c r="D96" s="232" t="s">
        <v>131</v>
      </c>
      <c r="E96" s="233" t="s">
        <v>313</v>
      </c>
      <c r="F96" s="234" t="s">
        <v>314</v>
      </c>
      <c r="G96" s="235" t="s">
        <v>134</v>
      </c>
      <c r="H96" s="236">
        <v>1</v>
      </c>
      <c r="I96" s="237"/>
      <c r="J96" s="238">
        <f>ROUND(I96*H96,2)</f>
        <v>0</v>
      </c>
      <c r="K96" s="234" t="s">
        <v>21</v>
      </c>
      <c r="L96" s="69"/>
      <c r="M96" s="239" t="s">
        <v>21</v>
      </c>
      <c r="N96" s="240" t="s">
        <v>40</v>
      </c>
      <c r="O96" s="44"/>
      <c r="P96" s="241">
        <f>O96*H96</f>
        <v>0</v>
      </c>
      <c r="Q96" s="241">
        <v>0</v>
      </c>
      <c r="R96" s="241">
        <f>Q96*H96</f>
        <v>0</v>
      </c>
      <c r="S96" s="241">
        <v>0</v>
      </c>
      <c r="T96" s="242">
        <f>S96*H96</f>
        <v>0</v>
      </c>
      <c r="AR96" s="21" t="s">
        <v>135</v>
      </c>
      <c r="AT96" s="21" t="s">
        <v>131</v>
      </c>
      <c r="AU96" s="21" t="s">
        <v>79</v>
      </c>
      <c r="AY96" s="21" t="s">
        <v>128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21" t="s">
        <v>76</v>
      </c>
      <c r="BK96" s="243">
        <f>ROUND(I96*H96,2)</f>
        <v>0</v>
      </c>
      <c r="BL96" s="21" t="s">
        <v>135</v>
      </c>
      <c r="BM96" s="21" t="s">
        <v>315</v>
      </c>
    </row>
    <row r="97" s="1" customFormat="1" ht="16.5" customHeight="1">
      <c r="B97" s="43"/>
      <c r="C97" s="232" t="s">
        <v>163</v>
      </c>
      <c r="D97" s="232" t="s">
        <v>131</v>
      </c>
      <c r="E97" s="233" t="s">
        <v>316</v>
      </c>
      <c r="F97" s="234" t="s">
        <v>317</v>
      </c>
      <c r="G97" s="235" t="s">
        <v>134</v>
      </c>
      <c r="H97" s="236">
        <v>20</v>
      </c>
      <c r="I97" s="237"/>
      <c r="J97" s="238">
        <f>ROUND(I97*H97,2)</f>
        <v>0</v>
      </c>
      <c r="K97" s="234" t="s">
        <v>21</v>
      </c>
      <c r="L97" s="69"/>
      <c r="M97" s="239" t="s">
        <v>21</v>
      </c>
      <c r="N97" s="240" t="s">
        <v>40</v>
      </c>
      <c r="O97" s="44"/>
      <c r="P97" s="241">
        <f>O97*H97</f>
        <v>0</v>
      </c>
      <c r="Q97" s="241">
        <v>0</v>
      </c>
      <c r="R97" s="241">
        <f>Q97*H97</f>
        <v>0</v>
      </c>
      <c r="S97" s="241">
        <v>0</v>
      </c>
      <c r="T97" s="242">
        <f>S97*H97</f>
        <v>0</v>
      </c>
      <c r="AR97" s="21" t="s">
        <v>135</v>
      </c>
      <c r="AT97" s="21" t="s">
        <v>131</v>
      </c>
      <c r="AU97" s="21" t="s">
        <v>79</v>
      </c>
      <c r="AY97" s="21" t="s">
        <v>128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21" t="s">
        <v>76</v>
      </c>
      <c r="BK97" s="243">
        <f>ROUND(I97*H97,2)</f>
        <v>0</v>
      </c>
      <c r="BL97" s="21" t="s">
        <v>135</v>
      </c>
      <c r="BM97" s="21" t="s">
        <v>318</v>
      </c>
    </row>
    <row r="98" s="1" customFormat="1" ht="16.5" customHeight="1">
      <c r="B98" s="43"/>
      <c r="C98" s="232" t="s">
        <v>167</v>
      </c>
      <c r="D98" s="232" t="s">
        <v>131</v>
      </c>
      <c r="E98" s="233" t="s">
        <v>319</v>
      </c>
      <c r="F98" s="234" t="s">
        <v>320</v>
      </c>
      <c r="G98" s="235" t="s">
        <v>170</v>
      </c>
      <c r="H98" s="236">
        <v>20</v>
      </c>
      <c r="I98" s="237"/>
      <c r="J98" s="238">
        <f>ROUND(I98*H98,2)</f>
        <v>0</v>
      </c>
      <c r="K98" s="234" t="s">
        <v>21</v>
      </c>
      <c r="L98" s="69"/>
      <c r="M98" s="239" t="s">
        <v>21</v>
      </c>
      <c r="N98" s="240" t="s">
        <v>40</v>
      </c>
      <c r="O98" s="44"/>
      <c r="P98" s="241">
        <f>O98*H98</f>
        <v>0</v>
      </c>
      <c r="Q98" s="241">
        <v>0</v>
      </c>
      <c r="R98" s="241">
        <f>Q98*H98</f>
        <v>0</v>
      </c>
      <c r="S98" s="241">
        <v>0</v>
      </c>
      <c r="T98" s="242">
        <f>S98*H98</f>
        <v>0</v>
      </c>
      <c r="AR98" s="21" t="s">
        <v>135</v>
      </c>
      <c r="AT98" s="21" t="s">
        <v>131</v>
      </c>
      <c r="AU98" s="21" t="s">
        <v>79</v>
      </c>
      <c r="AY98" s="21" t="s">
        <v>128</v>
      </c>
      <c r="BE98" s="243">
        <f>IF(N98="základní",J98,0)</f>
        <v>0</v>
      </c>
      <c r="BF98" s="243">
        <f>IF(N98="snížená",J98,0)</f>
        <v>0</v>
      </c>
      <c r="BG98" s="243">
        <f>IF(N98="zákl. přenesená",J98,0)</f>
        <v>0</v>
      </c>
      <c r="BH98" s="243">
        <f>IF(N98="sníž. přenesená",J98,0)</f>
        <v>0</v>
      </c>
      <c r="BI98" s="243">
        <f>IF(N98="nulová",J98,0)</f>
        <v>0</v>
      </c>
      <c r="BJ98" s="21" t="s">
        <v>76</v>
      </c>
      <c r="BK98" s="243">
        <f>ROUND(I98*H98,2)</f>
        <v>0</v>
      </c>
      <c r="BL98" s="21" t="s">
        <v>135</v>
      </c>
      <c r="BM98" s="21" t="s">
        <v>321</v>
      </c>
    </row>
    <row r="99" s="1" customFormat="1" ht="16.5" customHeight="1">
      <c r="B99" s="43"/>
      <c r="C99" s="232" t="s">
        <v>172</v>
      </c>
      <c r="D99" s="232" t="s">
        <v>131</v>
      </c>
      <c r="E99" s="233" t="s">
        <v>322</v>
      </c>
      <c r="F99" s="234" t="s">
        <v>323</v>
      </c>
      <c r="G99" s="235" t="s">
        <v>170</v>
      </c>
      <c r="H99" s="236">
        <v>20</v>
      </c>
      <c r="I99" s="237"/>
      <c r="J99" s="238">
        <f>ROUND(I99*H99,2)</f>
        <v>0</v>
      </c>
      <c r="K99" s="234" t="s">
        <v>21</v>
      </c>
      <c r="L99" s="69"/>
      <c r="M99" s="239" t="s">
        <v>21</v>
      </c>
      <c r="N99" s="240" t="s">
        <v>40</v>
      </c>
      <c r="O99" s="44"/>
      <c r="P99" s="241">
        <f>O99*H99</f>
        <v>0</v>
      </c>
      <c r="Q99" s="241">
        <v>0</v>
      </c>
      <c r="R99" s="241">
        <f>Q99*H99</f>
        <v>0</v>
      </c>
      <c r="S99" s="241">
        <v>0</v>
      </c>
      <c r="T99" s="242">
        <f>S99*H99</f>
        <v>0</v>
      </c>
      <c r="AR99" s="21" t="s">
        <v>135</v>
      </c>
      <c r="AT99" s="21" t="s">
        <v>131</v>
      </c>
      <c r="AU99" s="21" t="s">
        <v>79</v>
      </c>
      <c r="AY99" s="21" t="s">
        <v>128</v>
      </c>
      <c r="BE99" s="243">
        <f>IF(N99="základní",J99,0)</f>
        <v>0</v>
      </c>
      <c r="BF99" s="243">
        <f>IF(N99="snížená",J99,0)</f>
        <v>0</v>
      </c>
      <c r="BG99" s="243">
        <f>IF(N99="zákl. přenesená",J99,0)</f>
        <v>0</v>
      </c>
      <c r="BH99" s="243">
        <f>IF(N99="sníž. přenesená",J99,0)</f>
        <v>0</v>
      </c>
      <c r="BI99" s="243">
        <f>IF(N99="nulová",J99,0)</f>
        <v>0</v>
      </c>
      <c r="BJ99" s="21" t="s">
        <v>76</v>
      </c>
      <c r="BK99" s="243">
        <f>ROUND(I99*H99,2)</f>
        <v>0</v>
      </c>
      <c r="BL99" s="21" t="s">
        <v>135</v>
      </c>
      <c r="BM99" s="21" t="s">
        <v>324</v>
      </c>
    </row>
    <row r="100" s="1" customFormat="1" ht="16.5" customHeight="1">
      <c r="B100" s="43"/>
      <c r="C100" s="232" t="s">
        <v>176</v>
      </c>
      <c r="D100" s="232" t="s">
        <v>131</v>
      </c>
      <c r="E100" s="233" t="s">
        <v>325</v>
      </c>
      <c r="F100" s="234" t="s">
        <v>326</v>
      </c>
      <c r="G100" s="235" t="s">
        <v>170</v>
      </c>
      <c r="H100" s="236">
        <v>20</v>
      </c>
      <c r="I100" s="237"/>
      <c r="J100" s="238">
        <f>ROUND(I100*H100,2)</f>
        <v>0</v>
      </c>
      <c r="K100" s="234" t="s">
        <v>21</v>
      </c>
      <c r="L100" s="69"/>
      <c r="M100" s="239" t="s">
        <v>21</v>
      </c>
      <c r="N100" s="240" t="s">
        <v>40</v>
      </c>
      <c r="O100" s="44"/>
      <c r="P100" s="241">
        <f>O100*H100</f>
        <v>0</v>
      </c>
      <c r="Q100" s="241">
        <v>0</v>
      </c>
      <c r="R100" s="241">
        <f>Q100*H100</f>
        <v>0</v>
      </c>
      <c r="S100" s="241">
        <v>0</v>
      </c>
      <c r="T100" s="242">
        <f>S100*H100</f>
        <v>0</v>
      </c>
      <c r="AR100" s="21" t="s">
        <v>135</v>
      </c>
      <c r="AT100" s="21" t="s">
        <v>131</v>
      </c>
      <c r="AU100" s="21" t="s">
        <v>79</v>
      </c>
      <c r="AY100" s="21" t="s">
        <v>128</v>
      </c>
      <c r="BE100" s="243">
        <f>IF(N100="základní",J100,0)</f>
        <v>0</v>
      </c>
      <c r="BF100" s="243">
        <f>IF(N100="snížená",J100,0)</f>
        <v>0</v>
      </c>
      <c r="BG100" s="243">
        <f>IF(N100="zákl. přenesená",J100,0)</f>
        <v>0</v>
      </c>
      <c r="BH100" s="243">
        <f>IF(N100="sníž. přenesená",J100,0)</f>
        <v>0</v>
      </c>
      <c r="BI100" s="243">
        <f>IF(N100="nulová",J100,0)</f>
        <v>0</v>
      </c>
      <c r="BJ100" s="21" t="s">
        <v>76</v>
      </c>
      <c r="BK100" s="243">
        <f>ROUND(I100*H100,2)</f>
        <v>0</v>
      </c>
      <c r="BL100" s="21" t="s">
        <v>135</v>
      </c>
      <c r="BM100" s="21" t="s">
        <v>327</v>
      </c>
    </row>
    <row r="101" s="1" customFormat="1" ht="16.5" customHeight="1">
      <c r="B101" s="43"/>
      <c r="C101" s="232" t="s">
        <v>180</v>
      </c>
      <c r="D101" s="232" t="s">
        <v>131</v>
      </c>
      <c r="E101" s="233" t="s">
        <v>328</v>
      </c>
      <c r="F101" s="234" t="s">
        <v>329</v>
      </c>
      <c r="G101" s="235" t="s">
        <v>170</v>
      </c>
      <c r="H101" s="236">
        <v>20</v>
      </c>
      <c r="I101" s="237"/>
      <c r="J101" s="238">
        <f>ROUND(I101*H101,2)</f>
        <v>0</v>
      </c>
      <c r="K101" s="234" t="s">
        <v>21</v>
      </c>
      <c r="L101" s="69"/>
      <c r="M101" s="239" t="s">
        <v>21</v>
      </c>
      <c r="N101" s="240" t="s">
        <v>40</v>
      </c>
      <c r="O101" s="44"/>
      <c r="P101" s="241">
        <f>O101*H101</f>
        <v>0</v>
      </c>
      <c r="Q101" s="241">
        <v>0</v>
      </c>
      <c r="R101" s="241">
        <f>Q101*H101</f>
        <v>0</v>
      </c>
      <c r="S101" s="241">
        <v>0</v>
      </c>
      <c r="T101" s="242">
        <f>S101*H101</f>
        <v>0</v>
      </c>
      <c r="AR101" s="21" t="s">
        <v>135</v>
      </c>
      <c r="AT101" s="21" t="s">
        <v>131</v>
      </c>
      <c r="AU101" s="21" t="s">
        <v>79</v>
      </c>
      <c r="AY101" s="21" t="s">
        <v>128</v>
      </c>
      <c r="BE101" s="243">
        <f>IF(N101="základní",J101,0)</f>
        <v>0</v>
      </c>
      <c r="BF101" s="243">
        <f>IF(N101="snížená",J101,0)</f>
        <v>0</v>
      </c>
      <c r="BG101" s="243">
        <f>IF(N101="zákl. přenesená",J101,0)</f>
        <v>0</v>
      </c>
      <c r="BH101" s="243">
        <f>IF(N101="sníž. přenesená",J101,0)</f>
        <v>0</v>
      </c>
      <c r="BI101" s="243">
        <f>IF(N101="nulová",J101,0)</f>
        <v>0</v>
      </c>
      <c r="BJ101" s="21" t="s">
        <v>76</v>
      </c>
      <c r="BK101" s="243">
        <f>ROUND(I101*H101,2)</f>
        <v>0</v>
      </c>
      <c r="BL101" s="21" t="s">
        <v>135</v>
      </c>
      <c r="BM101" s="21" t="s">
        <v>330</v>
      </c>
    </row>
    <row r="102" s="1" customFormat="1" ht="16.5" customHeight="1">
      <c r="B102" s="43"/>
      <c r="C102" s="232" t="s">
        <v>184</v>
      </c>
      <c r="D102" s="232" t="s">
        <v>131</v>
      </c>
      <c r="E102" s="233" t="s">
        <v>331</v>
      </c>
      <c r="F102" s="234" t="s">
        <v>332</v>
      </c>
      <c r="G102" s="235" t="s">
        <v>170</v>
      </c>
      <c r="H102" s="236">
        <v>20</v>
      </c>
      <c r="I102" s="237"/>
      <c r="J102" s="238">
        <f>ROUND(I102*H102,2)</f>
        <v>0</v>
      </c>
      <c r="K102" s="234" t="s">
        <v>21</v>
      </c>
      <c r="L102" s="69"/>
      <c r="M102" s="239" t="s">
        <v>21</v>
      </c>
      <c r="N102" s="240" t="s">
        <v>40</v>
      </c>
      <c r="O102" s="44"/>
      <c r="P102" s="241">
        <f>O102*H102</f>
        <v>0</v>
      </c>
      <c r="Q102" s="241">
        <v>0</v>
      </c>
      <c r="R102" s="241">
        <f>Q102*H102</f>
        <v>0</v>
      </c>
      <c r="S102" s="241">
        <v>0</v>
      </c>
      <c r="T102" s="242">
        <f>S102*H102</f>
        <v>0</v>
      </c>
      <c r="AR102" s="21" t="s">
        <v>135</v>
      </c>
      <c r="AT102" s="21" t="s">
        <v>131</v>
      </c>
      <c r="AU102" s="21" t="s">
        <v>79</v>
      </c>
      <c r="AY102" s="21" t="s">
        <v>128</v>
      </c>
      <c r="BE102" s="243">
        <f>IF(N102="základní",J102,0)</f>
        <v>0</v>
      </c>
      <c r="BF102" s="243">
        <f>IF(N102="snížená",J102,0)</f>
        <v>0</v>
      </c>
      <c r="BG102" s="243">
        <f>IF(N102="zákl. přenesená",J102,0)</f>
        <v>0</v>
      </c>
      <c r="BH102" s="243">
        <f>IF(N102="sníž. přenesená",J102,0)</f>
        <v>0</v>
      </c>
      <c r="BI102" s="243">
        <f>IF(N102="nulová",J102,0)</f>
        <v>0</v>
      </c>
      <c r="BJ102" s="21" t="s">
        <v>76</v>
      </c>
      <c r="BK102" s="243">
        <f>ROUND(I102*H102,2)</f>
        <v>0</v>
      </c>
      <c r="BL102" s="21" t="s">
        <v>135</v>
      </c>
      <c r="BM102" s="21" t="s">
        <v>333</v>
      </c>
    </row>
    <row r="103" s="1" customFormat="1" ht="16.5" customHeight="1">
      <c r="B103" s="43"/>
      <c r="C103" s="232" t="s">
        <v>10</v>
      </c>
      <c r="D103" s="232" t="s">
        <v>131</v>
      </c>
      <c r="E103" s="233" t="s">
        <v>334</v>
      </c>
      <c r="F103" s="234" t="s">
        <v>335</v>
      </c>
      <c r="G103" s="235" t="s">
        <v>170</v>
      </c>
      <c r="H103" s="236">
        <v>20</v>
      </c>
      <c r="I103" s="237"/>
      <c r="J103" s="238">
        <f>ROUND(I103*H103,2)</f>
        <v>0</v>
      </c>
      <c r="K103" s="234" t="s">
        <v>21</v>
      </c>
      <c r="L103" s="69"/>
      <c r="M103" s="239" t="s">
        <v>21</v>
      </c>
      <c r="N103" s="240" t="s">
        <v>40</v>
      </c>
      <c r="O103" s="44"/>
      <c r="P103" s="241">
        <f>O103*H103</f>
        <v>0</v>
      </c>
      <c r="Q103" s="241">
        <v>0</v>
      </c>
      <c r="R103" s="241">
        <f>Q103*H103</f>
        <v>0</v>
      </c>
      <c r="S103" s="241">
        <v>0</v>
      </c>
      <c r="T103" s="242">
        <f>S103*H103</f>
        <v>0</v>
      </c>
      <c r="AR103" s="21" t="s">
        <v>135</v>
      </c>
      <c r="AT103" s="21" t="s">
        <v>131</v>
      </c>
      <c r="AU103" s="21" t="s">
        <v>79</v>
      </c>
      <c r="AY103" s="21" t="s">
        <v>128</v>
      </c>
      <c r="BE103" s="243">
        <f>IF(N103="základní",J103,0)</f>
        <v>0</v>
      </c>
      <c r="BF103" s="243">
        <f>IF(N103="snížená",J103,0)</f>
        <v>0</v>
      </c>
      <c r="BG103" s="243">
        <f>IF(N103="zákl. přenesená",J103,0)</f>
        <v>0</v>
      </c>
      <c r="BH103" s="243">
        <f>IF(N103="sníž. přenesená",J103,0)</f>
        <v>0</v>
      </c>
      <c r="BI103" s="243">
        <f>IF(N103="nulová",J103,0)</f>
        <v>0</v>
      </c>
      <c r="BJ103" s="21" t="s">
        <v>76</v>
      </c>
      <c r="BK103" s="243">
        <f>ROUND(I103*H103,2)</f>
        <v>0</v>
      </c>
      <c r="BL103" s="21" t="s">
        <v>135</v>
      </c>
      <c r="BM103" s="21" t="s">
        <v>336</v>
      </c>
    </row>
    <row r="104" s="1" customFormat="1" ht="16.5" customHeight="1">
      <c r="B104" s="43"/>
      <c r="C104" s="232" t="s">
        <v>191</v>
      </c>
      <c r="D104" s="232" t="s">
        <v>131</v>
      </c>
      <c r="E104" s="233" t="s">
        <v>337</v>
      </c>
      <c r="F104" s="234" t="s">
        <v>338</v>
      </c>
      <c r="G104" s="235" t="s">
        <v>170</v>
      </c>
      <c r="H104" s="236">
        <v>20</v>
      </c>
      <c r="I104" s="237"/>
      <c r="J104" s="238">
        <f>ROUND(I104*H104,2)</f>
        <v>0</v>
      </c>
      <c r="K104" s="234" t="s">
        <v>21</v>
      </c>
      <c r="L104" s="69"/>
      <c r="M104" s="239" t="s">
        <v>21</v>
      </c>
      <c r="N104" s="240" t="s">
        <v>40</v>
      </c>
      <c r="O104" s="44"/>
      <c r="P104" s="241">
        <f>O104*H104</f>
        <v>0</v>
      </c>
      <c r="Q104" s="241">
        <v>0</v>
      </c>
      <c r="R104" s="241">
        <f>Q104*H104</f>
        <v>0</v>
      </c>
      <c r="S104" s="241">
        <v>0</v>
      </c>
      <c r="T104" s="242">
        <f>S104*H104</f>
        <v>0</v>
      </c>
      <c r="AR104" s="21" t="s">
        <v>135</v>
      </c>
      <c r="AT104" s="21" t="s">
        <v>131</v>
      </c>
      <c r="AU104" s="21" t="s">
        <v>79</v>
      </c>
      <c r="AY104" s="21" t="s">
        <v>128</v>
      </c>
      <c r="BE104" s="243">
        <f>IF(N104="základní",J104,0)</f>
        <v>0</v>
      </c>
      <c r="BF104" s="243">
        <f>IF(N104="snížená",J104,0)</f>
        <v>0</v>
      </c>
      <c r="BG104" s="243">
        <f>IF(N104="zákl. přenesená",J104,0)</f>
        <v>0</v>
      </c>
      <c r="BH104" s="243">
        <f>IF(N104="sníž. přenesená",J104,0)</f>
        <v>0</v>
      </c>
      <c r="BI104" s="243">
        <f>IF(N104="nulová",J104,0)</f>
        <v>0</v>
      </c>
      <c r="BJ104" s="21" t="s">
        <v>76</v>
      </c>
      <c r="BK104" s="243">
        <f>ROUND(I104*H104,2)</f>
        <v>0</v>
      </c>
      <c r="BL104" s="21" t="s">
        <v>135</v>
      </c>
      <c r="BM104" s="21" t="s">
        <v>339</v>
      </c>
    </row>
    <row r="105" s="1" customFormat="1" ht="16.5" customHeight="1">
      <c r="B105" s="43"/>
      <c r="C105" s="232" t="s">
        <v>195</v>
      </c>
      <c r="D105" s="232" t="s">
        <v>131</v>
      </c>
      <c r="E105" s="233" t="s">
        <v>340</v>
      </c>
      <c r="F105" s="234" t="s">
        <v>341</v>
      </c>
      <c r="G105" s="235" t="s">
        <v>170</v>
      </c>
      <c r="H105" s="236">
        <v>20</v>
      </c>
      <c r="I105" s="237"/>
      <c r="J105" s="238">
        <f>ROUND(I105*H105,2)</f>
        <v>0</v>
      </c>
      <c r="K105" s="234" t="s">
        <v>21</v>
      </c>
      <c r="L105" s="69"/>
      <c r="M105" s="239" t="s">
        <v>21</v>
      </c>
      <c r="N105" s="240" t="s">
        <v>40</v>
      </c>
      <c r="O105" s="44"/>
      <c r="P105" s="241">
        <f>O105*H105</f>
        <v>0</v>
      </c>
      <c r="Q105" s="241">
        <v>0</v>
      </c>
      <c r="R105" s="241">
        <f>Q105*H105</f>
        <v>0</v>
      </c>
      <c r="S105" s="241">
        <v>0</v>
      </c>
      <c r="T105" s="242">
        <f>S105*H105</f>
        <v>0</v>
      </c>
      <c r="AR105" s="21" t="s">
        <v>135</v>
      </c>
      <c r="AT105" s="21" t="s">
        <v>131</v>
      </c>
      <c r="AU105" s="21" t="s">
        <v>79</v>
      </c>
      <c r="AY105" s="21" t="s">
        <v>128</v>
      </c>
      <c r="BE105" s="243">
        <f>IF(N105="základní",J105,0)</f>
        <v>0</v>
      </c>
      <c r="BF105" s="243">
        <f>IF(N105="snížená",J105,0)</f>
        <v>0</v>
      </c>
      <c r="BG105" s="243">
        <f>IF(N105="zákl. přenesená",J105,0)</f>
        <v>0</v>
      </c>
      <c r="BH105" s="243">
        <f>IF(N105="sníž. přenesená",J105,0)</f>
        <v>0</v>
      </c>
      <c r="BI105" s="243">
        <f>IF(N105="nulová",J105,0)</f>
        <v>0</v>
      </c>
      <c r="BJ105" s="21" t="s">
        <v>76</v>
      </c>
      <c r="BK105" s="243">
        <f>ROUND(I105*H105,2)</f>
        <v>0</v>
      </c>
      <c r="BL105" s="21" t="s">
        <v>135</v>
      </c>
      <c r="BM105" s="21" t="s">
        <v>342</v>
      </c>
    </row>
    <row r="106" s="1" customFormat="1" ht="16.5" customHeight="1">
      <c r="B106" s="43"/>
      <c r="C106" s="232" t="s">
        <v>199</v>
      </c>
      <c r="D106" s="232" t="s">
        <v>131</v>
      </c>
      <c r="E106" s="233" t="s">
        <v>343</v>
      </c>
      <c r="F106" s="234" t="s">
        <v>344</v>
      </c>
      <c r="G106" s="235" t="s">
        <v>170</v>
      </c>
      <c r="H106" s="236">
        <v>20</v>
      </c>
      <c r="I106" s="237"/>
      <c r="J106" s="238">
        <f>ROUND(I106*H106,2)</f>
        <v>0</v>
      </c>
      <c r="K106" s="234" t="s">
        <v>21</v>
      </c>
      <c r="L106" s="69"/>
      <c r="M106" s="239" t="s">
        <v>21</v>
      </c>
      <c r="N106" s="240" t="s">
        <v>40</v>
      </c>
      <c r="O106" s="44"/>
      <c r="P106" s="241">
        <f>O106*H106</f>
        <v>0</v>
      </c>
      <c r="Q106" s="241">
        <v>0</v>
      </c>
      <c r="R106" s="241">
        <f>Q106*H106</f>
        <v>0</v>
      </c>
      <c r="S106" s="241">
        <v>0</v>
      </c>
      <c r="T106" s="242">
        <f>S106*H106</f>
        <v>0</v>
      </c>
      <c r="AR106" s="21" t="s">
        <v>135</v>
      </c>
      <c r="AT106" s="21" t="s">
        <v>131</v>
      </c>
      <c r="AU106" s="21" t="s">
        <v>79</v>
      </c>
      <c r="AY106" s="21" t="s">
        <v>128</v>
      </c>
      <c r="BE106" s="243">
        <f>IF(N106="základní",J106,0)</f>
        <v>0</v>
      </c>
      <c r="BF106" s="243">
        <f>IF(N106="snížená",J106,0)</f>
        <v>0</v>
      </c>
      <c r="BG106" s="243">
        <f>IF(N106="zákl. přenesená",J106,0)</f>
        <v>0</v>
      </c>
      <c r="BH106" s="243">
        <f>IF(N106="sníž. přenesená",J106,0)</f>
        <v>0</v>
      </c>
      <c r="BI106" s="243">
        <f>IF(N106="nulová",J106,0)</f>
        <v>0</v>
      </c>
      <c r="BJ106" s="21" t="s">
        <v>76</v>
      </c>
      <c r="BK106" s="243">
        <f>ROUND(I106*H106,2)</f>
        <v>0</v>
      </c>
      <c r="BL106" s="21" t="s">
        <v>135</v>
      </c>
      <c r="BM106" s="21" t="s">
        <v>345</v>
      </c>
    </row>
    <row r="107" s="1" customFormat="1" ht="25.5" customHeight="1">
      <c r="B107" s="43"/>
      <c r="C107" s="232" t="s">
        <v>203</v>
      </c>
      <c r="D107" s="232" t="s">
        <v>131</v>
      </c>
      <c r="E107" s="233" t="s">
        <v>346</v>
      </c>
      <c r="F107" s="234" t="s">
        <v>347</v>
      </c>
      <c r="G107" s="235" t="s">
        <v>170</v>
      </c>
      <c r="H107" s="236">
        <v>20</v>
      </c>
      <c r="I107" s="237"/>
      <c r="J107" s="238">
        <f>ROUND(I107*H107,2)</f>
        <v>0</v>
      </c>
      <c r="K107" s="234" t="s">
        <v>21</v>
      </c>
      <c r="L107" s="69"/>
      <c r="M107" s="239" t="s">
        <v>21</v>
      </c>
      <c r="N107" s="240" t="s">
        <v>40</v>
      </c>
      <c r="O107" s="44"/>
      <c r="P107" s="241">
        <f>O107*H107</f>
        <v>0</v>
      </c>
      <c r="Q107" s="241">
        <v>0</v>
      </c>
      <c r="R107" s="241">
        <f>Q107*H107</f>
        <v>0</v>
      </c>
      <c r="S107" s="241">
        <v>0</v>
      </c>
      <c r="T107" s="242">
        <f>S107*H107</f>
        <v>0</v>
      </c>
      <c r="AR107" s="21" t="s">
        <v>135</v>
      </c>
      <c r="AT107" s="21" t="s">
        <v>131</v>
      </c>
      <c r="AU107" s="21" t="s">
        <v>79</v>
      </c>
      <c r="AY107" s="21" t="s">
        <v>128</v>
      </c>
      <c r="BE107" s="243">
        <f>IF(N107="základní",J107,0)</f>
        <v>0</v>
      </c>
      <c r="BF107" s="243">
        <f>IF(N107="snížená",J107,0)</f>
        <v>0</v>
      </c>
      <c r="BG107" s="243">
        <f>IF(N107="zákl. přenesená",J107,0)</f>
        <v>0</v>
      </c>
      <c r="BH107" s="243">
        <f>IF(N107="sníž. přenesená",J107,0)</f>
        <v>0</v>
      </c>
      <c r="BI107" s="243">
        <f>IF(N107="nulová",J107,0)</f>
        <v>0</v>
      </c>
      <c r="BJ107" s="21" t="s">
        <v>76</v>
      </c>
      <c r="BK107" s="243">
        <f>ROUND(I107*H107,2)</f>
        <v>0</v>
      </c>
      <c r="BL107" s="21" t="s">
        <v>135</v>
      </c>
      <c r="BM107" s="21" t="s">
        <v>348</v>
      </c>
    </row>
    <row r="108" s="1" customFormat="1" ht="16.5" customHeight="1">
      <c r="B108" s="43"/>
      <c r="C108" s="232" t="s">
        <v>207</v>
      </c>
      <c r="D108" s="232" t="s">
        <v>131</v>
      </c>
      <c r="E108" s="233" t="s">
        <v>349</v>
      </c>
      <c r="F108" s="234" t="s">
        <v>350</v>
      </c>
      <c r="G108" s="235" t="s">
        <v>170</v>
      </c>
      <c r="H108" s="236">
        <v>20</v>
      </c>
      <c r="I108" s="237"/>
      <c r="J108" s="238">
        <f>ROUND(I108*H108,2)</f>
        <v>0</v>
      </c>
      <c r="K108" s="234" t="s">
        <v>21</v>
      </c>
      <c r="L108" s="69"/>
      <c r="M108" s="239" t="s">
        <v>21</v>
      </c>
      <c r="N108" s="240" t="s">
        <v>40</v>
      </c>
      <c r="O108" s="44"/>
      <c r="P108" s="241">
        <f>O108*H108</f>
        <v>0</v>
      </c>
      <c r="Q108" s="241">
        <v>0</v>
      </c>
      <c r="R108" s="241">
        <f>Q108*H108</f>
        <v>0</v>
      </c>
      <c r="S108" s="241">
        <v>0</v>
      </c>
      <c r="T108" s="242">
        <f>S108*H108</f>
        <v>0</v>
      </c>
      <c r="AR108" s="21" t="s">
        <v>135</v>
      </c>
      <c r="AT108" s="21" t="s">
        <v>131</v>
      </c>
      <c r="AU108" s="21" t="s">
        <v>79</v>
      </c>
      <c r="AY108" s="21" t="s">
        <v>128</v>
      </c>
      <c r="BE108" s="243">
        <f>IF(N108="základní",J108,0)</f>
        <v>0</v>
      </c>
      <c r="BF108" s="243">
        <f>IF(N108="snížená",J108,0)</f>
        <v>0</v>
      </c>
      <c r="BG108" s="243">
        <f>IF(N108="zákl. přenesená",J108,0)</f>
        <v>0</v>
      </c>
      <c r="BH108" s="243">
        <f>IF(N108="sníž. přenesená",J108,0)</f>
        <v>0</v>
      </c>
      <c r="BI108" s="243">
        <f>IF(N108="nulová",J108,0)</f>
        <v>0</v>
      </c>
      <c r="BJ108" s="21" t="s">
        <v>76</v>
      </c>
      <c r="BK108" s="243">
        <f>ROUND(I108*H108,2)</f>
        <v>0</v>
      </c>
      <c r="BL108" s="21" t="s">
        <v>135</v>
      </c>
      <c r="BM108" s="21" t="s">
        <v>351</v>
      </c>
    </row>
    <row r="109" s="1" customFormat="1" ht="16.5" customHeight="1">
      <c r="B109" s="43"/>
      <c r="C109" s="232" t="s">
        <v>9</v>
      </c>
      <c r="D109" s="232" t="s">
        <v>131</v>
      </c>
      <c r="E109" s="233" t="s">
        <v>352</v>
      </c>
      <c r="F109" s="234" t="s">
        <v>353</v>
      </c>
      <c r="G109" s="235" t="s">
        <v>170</v>
      </c>
      <c r="H109" s="236">
        <v>20</v>
      </c>
      <c r="I109" s="237"/>
      <c r="J109" s="238">
        <f>ROUND(I109*H109,2)</f>
        <v>0</v>
      </c>
      <c r="K109" s="234" t="s">
        <v>21</v>
      </c>
      <c r="L109" s="69"/>
      <c r="M109" s="239" t="s">
        <v>21</v>
      </c>
      <c r="N109" s="240" t="s">
        <v>40</v>
      </c>
      <c r="O109" s="44"/>
      <c r="P109" s="241">
        <f>O109*H109</f>
        <v>0</v>
      </c>
      <c r="Q109" s="241">
        <v>0</v>
      </c>
      <c r="R109" s="241">
        <f>Q109*H109</f>
        <v>0</v>
      </c>
      <c r="S109" s="241">
        <v>0</v>
      </c>
      <c r="T109" s="242">
        <f>S109*H109</f>
        <v>0</v>
      </c>
      <c r="AR109" s="21" t="s">
        <v>135</v>
      </c>
      <c r="AT109" s="21" t="s">
        <v>131</v>
      </c>
      <c r="AU109" s="21" t="s">
        <v>79</v>
      </c>
      <c r="AY109" s="21" t="s">
        <v>128</v>
      </c>
      <c r="BE109" s="243">
        <f>IF(N109="základní",J109,0)</f>
        <v>0</v>
      </c>
      <c r="BF109" s="243">
        <f>IF(N109="snížená",J109,0)</f>
        <v>0</v>
      </c>
      <c r="BG109" s="243">
        <f>IF(N109="zákl. přenesená",J109,0)</f>
        <v>0</v>
      </c>
      <c r="BH109" s="243">
        <f>IF(N109="sníž. přenesená",J109,0)</f>
        <v>0</v>
      </c>
      <c r="BI109" s="243">
        <f>IF(N109="nulová",J109,0)</f>
        <v>0</v>
      </c>
      <c r="BJ109" s="21" t="s">
        <v>76</v>
      </c>
      <c r="BK109" s="243">
        <f>ROUND(I109*H109,2)</f>
        <v>0</v>
      </c>
      <c r="BL109" s="21" t="s">
        <v>135</v>
      </c>
      <c r="BM109" s="21" t="s">
        <v>354</v>
      </c>
    </row>
    <row r="110" s="1" customFormat="1" ht="16.5" customHeight="1">
      <c r="B110" s="43"/>
      <c r="C110" s="232" t="s">
        <v>214</v>
      </c>
      <c r="D110" s="232" t="s">
        <v>131</v>
      </c>
      <c r="E110" s="233" t="s">
        <v>355</v>
      </c>
      <c r="F110" s="234" t="s">
        <v>356</v>
      </c>
      <c r="G110" s="235" t="s">
        <v>134</v>
      </c>
      <c r="H110" s="236">
        <v>20</v>
      </c>
      <c r="I110" s="237"/>
      <c r="J110" s="238">
        <f>ROUND(I110*H110,2)</f>
        <v>0</v>
      </c>
      <c r="K110" s="234" t="s">
        <v>21</v>
      </c>
      <c r="L110" s="69"/>
      <c r="M110" s="239" t="s">
        <v>21</v>
      </c>
      <c r="N110" s="240" t="s">
        <v>40</v>
      </c>
      <c r="O110" s="44"/>
      <c r="P110" s="241">
        <f>O110*H110</f>
        <v>0</v>
      </c>
      <c r="Q110" s="241">
        <v>0</v>
      </c>
      <c r="R110" s="241">
        <f>Q110*H110</f>
        <v>0</v>
      </c>
      <c r="S110" s="241">
        <v>0</v>
      </c>
      <c r="T110" s="242">
        <f>S110*H110</f>
        <v>0</v>
      </c>
      <c r="AR110" s="21" t="s">
        <v>135</v>
      </c>
      <c r="AT110" s="21" t="s">
        <v>131</v>
      </c>
      <c r="AU110" s="21" t="s">
        <v>79</v>
      </c>
      <c r="AY110" s="21" t="s">
        <v>128</v>
      </c>
      <c r="BE110" s="243">
        <f>IF(N110="základní",J110,0)</f>
        <v>0</v>
      </c>
      <c r="BF110" s="243">
        <f>IF(N110="snížená",J110,0)</f>
        <v>0</v>
      </c>
      <c r="BG110" s="243">
        <f>IF(N110="zákl. přenesená",J110,0)</f>
        <v>0</v>
      </c>
      <c r="BH110" s="243">
        <f>IF(N110="sníž. přenesená",J110,0)</f>
        <v>0</v>
      </c>
      <c r="BI110" s="243">
        <f>IF(N110="nulová",J110,0)</f>
        <v>0</v>
      </c>
      <c r="BJ110" s="21" t="s">
        <v>76</v>
      </c>
      <c r="BK110" s="243">
        <f>ROUND(I110*H110,2)</f>
        <v>0</v>
      </c>
      <c r="BL110" s="21" t="s">
        <v>135</v>
      </c>
      <c r="BM110" s="21" t="s">
        <v>357</v>
      </c>
    </row>
    <row r="111" s="1" customFormat="1" ht="16.5" customHeight="1">
      <c r="B111" s="43"/>
      <c r="C111" s="232" t="s">
        <v>218</v>
      </c>
      <c r="D111" s="232" t="s">
        <v>131</v>
      </c>
      <c r="E111" s="233" t="s">
        <v>358</v>
      </c>
      <c r="F111" s="234" t="s">
        <v>359</v>
      </c>
      <c r="G111" s="235" t="s">
        <v>170</v>
      </c>
      <c r="H111" s="236">
        <v>1</v>
      </c>
      <c r="I111" s="237"/>
      <c r="J111" s="238">
        <f>ROUND(I111*H111,2)</f>
        <v>0</v>
      </c>
      <c r="K111" s="234" t="s">
        <v>21</v>
      </c>
      <c r="L111" s="69"/>
      <c r="M111" s="239" t="s">
        <v>21</v>
      </c>
      <c r="N111" s="240" t="s">
        <v>40</v>
      </c>
      <c r="O111" s="44"/>
      <c r="P111" s="241">
        <f>O111*H111</f>
        <v>0</v>
      </c>
      <c r="Q111" s="241">
        <v>0</v>
      </c>
      <c r="R111" s="241">
        <f>Q111*H111</f>
        <v>0</v>
      </c>
      <c r="S111" s="241">
        <v>0</v>
      </c>
      <c r="T111" s="242">
        <f>S111*H111</f>
        <v>0</v>
      </c>
      <c r="AR111" s="21" t="s">
        <v>135</v>
      </c>
      <c r="AT111" s="21" t="s">
        <v>131</v>
      </c>
      <c r="AU111" s="21" t="s">
        <v>79</v>
      </c>
      <c r="AY111" s="21" t="s">
        <v>128</v>
      </c>
      <c r="BE111" s="243">
        <f>IF(N111="základní",J111,0)</f>
        <v>0</v>
      </c>
      <c r="BF111" s="243">
        <f>IF(N111="snížená",J111,0)</f>
        <v>0</v>
      </c>
      <c r="BG111" s="243">
        <f>IF(N111="zákl. přenesená",J111,0)</f>
        <v>0</v>
      </c>
      <c r="BH111" s="243">
        <f>IF(N111="sníž. přenesená",J111,0)</f>
        <v>0</v>
      </c>
      <c r="BI111" s="243">
        <f>IF(N111="nulová",J111,0)</f>
        <v>0</v>
      </c>
      <c r="BJ111" s="21" t="s">
        <v>76</v>
      </c>
      <c r="BK111" s="243">
        <f>ROUND(I111*H111,2)</f>
        <v>0</v>
      </c>
      <c r="BL111" s="21" t="s">
        <v>135</v>
      </c>
      <c r="BM111" s="21" t="s">
        <v>360</v>
      </c>
    </row>
    <row r="112" s="1" customFormat="1" ht="16.5" customHeight="1">
      <c r="B112" s="43"/>
      <c r="C112" s="232" t="s">
        <v>222</v>
      </c>
      <c r="D112" s="232" t="s">
        <v>131</v>
      </c>
      <c r="E112" s="233" t="s">
        <v>361</v>
      </c>
      <c r="F112" s="234" t="s">
        <v>362</v>
      </c>
      <c r="G112" s="235" t="s">
        <v>134</v>
      </c>
      <c r="H112" s="236">
        <v>1</v>
      </c>
      <c r="I112" s="237"/>
      <c r="J112" s="238">
        <f>ROUND(I112*H112,2)</f>
        <v>0</v>
      </c>
      <c r="K112" s="234" t="s">
        <v>21</v>
      </c>
      <c r="L112" s="69"/>
      <c r="M112" s="239" t="s">
        <v>21</v>
      </c>
      <c r="N112" s="240" t="s">
        <v>40</v>
      </c>
      <c r="O112" s="44"/>
      <c r="P112" s="241">
        <f>O112*H112</f>
        <v>0</v>
      </c>
      <c r="Q112" s="241">
        <v>0</v>
      </c>
      <c r="R112" s="241">
        <f>Q112*H112</f>
        <v>0</v>
      </c>
      <c r="S112" s="241">
        <v>0</v>
      </c>
      <c r="T112" s="242">
        <f>S112*H112</f>
        <v>0</v>
      </c>
      <c r="AR112" s="21" t="s">
        <v>135</v>
      </c>
      <c r="AT112" s="21" t="s">
        <v>131</v>
      </c>
      <c r="AU112" s="21" t="s">
        <v>79</v>
      </c>
      <c r="AY112" s="21" t="s">
        <v>128</v>
      </c>
      <c r="BE112" s="243">
        <f>IF(N112="základní",J112,0)</f>
        <v>0</v>
      </c>
      <c r="BF112" s="243">
        <f>IF(N112="snížená",J112,0)</f>
        <v>0</v>
      </c>
      <c r="BG112" s="243">
        <f>IF(N112="zákl. přenesená",J112,0)</f>
        <v>0</v>
      </c>
      <c r="BH112" s="243">
        <f>IF(N112="sníž. přenesená",J112,0)</f>
        <v>0</v>
      </c>
      <c r="BI112" s="243">
        <f>IF(N112="nulová",J112,0)</f>
        <v>0</v>
      </c>
      <c r="BJ112" s="21" t="s">
        <v>76</v>
      </c>
      <c r="BK112" s="243">
        <f>ROUND(I112*H112,2)</f>
        <v>0</v>
      </c>
      <c r="BL112" s="21" t="s">
        <v>135</v>
      </c>
      <c r="BM112" s="21" t="s">
        <v>363</v>
      </c>
    </row>
    <row r="113" s="1" customFormat="1" ht="16.5" customHeight="1">
      <c r="B113" s="43"/>
      <c r="C113" s="232" t="s">
        <v>226</v>
      </c>
      <c r="D113" s="232" t="s">
        <v>131</v>
      </c>
      <c r="E113" s="233" t="s">
        <v>364</v>
      </c>
      <c r="F113" s="234" t="s">
        <v>365</v>
      </c>
      <c r="G113" s="235" t="s">
        <v>134</v>
      </c>
      <c r="H113" s="236">
        <v>1</v>
      </c>
      <c r="I113" s="237"/>
      <c r="J113" s="238">
        <f>ROUND(I113*H113,2)</f>
        <v>0</v>
      </c>
      <c r="K113" s="234" t="s">
        <v>21</v>
      </c>
      <c r="L113" s="69"/>
      <c r="M113" s="239" t="s">
        <v>21</v>
      </c>
      <c r="N113" s="240" t="s">
        <v>40</v>
      </c>
      <c r="O113" s="44"/>
      <c r="P113" s="241">
        <f>O113*H113</f>
        <v>0</v>
      </c>
      <c r="Q113" s="241">
        <v>0</v>
      </c>
      <c r="R113" s="241">
        <f>Q113*H113</f>
        <v>0</v>
      </c>
      <c r="S113" s="241">
        <v>0</v>
      </c>
      <c r="T113" s="242">
        <f>S113*H113</f>
        <v>0</v>
      </c>
      <c r="AR113" s="21" t="s">
        <v>135</v>
      </c>
      <c r="AT113" s="21" t="s">
        <v>131</v>
      </c>
      <c r="AU113" s="21" t="s">
        <v>79</v>
      </c>
      <c r="AY113" s="21" t="s">
        <v>128</v>
      </c>
      <c r="BE113" s="243">
        <f>IF(N113="základní",J113,0)</f>
        <v>0</v>
      </c>
      <c r="BF113" s="243">
        <f>IF(N113="snížená",J113,0)</f>
        <v>0</v>
      </c>
      <c r="BG113" s="243">
        <f>IF(N113="zákl. přenesená",J113,0)</f>
        <v>0</v>
      </c>
      <c r="BH113" s="243">
        <f>IF(N113="sníž. přenesená",J113,0)</f>
        <v>0</v>
      </c>
      <c r="BI113" s="243">
        <f>IF(N113="nulová",J113,0)</f>
        <v>0</v>
      </c>
      <c r="BJ113" s="21" t="s">
        <v>76</v>
      </c>
      <c r="BK113" s="243">
        <f>ROUND(I113*H113,2)</f>
        <v>0</v>
      </c>
      <c r="BL113" s="21" t="s">
        <v>135</v>
      </c>
      <c r="BM113" s="21" t="s">
        <v>366</v>
      </c>
    </row>
    <row r="114" s="1" customFormat="1" ht="16.5" customHeight="1">
      <c r="B114" s="43"/>
      <c r="C114" s="232" t="s">
        <v>230</v>
      </c>
      <c r="D114" s="232" t="s">
        <v>131</v>
      </c>
      <c r="E114" s="233" t="s">
        <v>367</v>
      </c>
      <c r="F114" s="234" t="s">
        <v>368</v>
      </c>
      <c r="G114" s="235" t="s">
        <v>134</v>
      </c>
      <c r="H114" s="236">
        <v>1</v>
      </c>
      <c r="I114" s="237"/>
      <c r="J114" s="238">
        <f>ROUND(I114*H114,2)</f>
        <v>0</v>
      </c>
      <c r="K114" s="234" t="s">
        <v>21</v>
      </c>
      <c r="L114" s="69"/>
      <c r="M114" s="239" t="s">
        <v>21</v>
      </c>
      <c r="N114" s="240" t="s">
        <v>40</v>
      </c>
      <c r="O114" s="44"/>
      <c r="P114" s="241">
        <f>O114*H114</f>
        <v>0</v>
      </c>
      <c r="Q114" s="241">
        <v>0</v>
      </c>
      <c r="R114" s="241">
        <f>Q114*H114</f>
        <v>0</v>
      </c>
      <c r="S114" s="241">
        <v>0</v>
      </c>
      <c r="T114" s="242">
        <f>S114*H114</f>
        <v>0</v>
      </c>
      <c r="AR114" s="21" t="s">
        <v>135</v>
      </c>
      <c r="AT114" s="21" t="s">
        <v>131</v>
      </c>
      <c r="AU114" s="21" t="s">
        <v>79</v>
      </c>
      <c r="AY114" s="21" t="s">
        <v>128</v>
      </c>
      <c r="BE114" s="243">
        <f>IF(N114="základní",J114,0)</f>
        <v>0</v>
      </c>
      <c r="BF114" s="243">
        <f>IF(N114="snížená",J114,0)</f>
        <v>0</v>
      </c>
      <c r="BG114" s="243">
        <f>IF(N114="zákl. přenesená",J114,0)</f>
        <v>0</v>
      </c>
      <c r="BH114" s="243">
        <f>IF(N114="sníž. přenesená",J114,0)</f>
        <v>0</v>
      </c>
      <c r="BI114" s="243">
        <f>IF(N114="nulová",J114,0)</f>
        <v>0</v>
      </c>
      <c r="BJ114" s="21" t="s">
        <v>76</v>
      </c>
      <c r="BK114" s="243">
        <f>ROUND(I114*H114,2)</f>
        <v>0</v>
      </c>
      <c r="BL114" s="21" t="s">
        <v>135</v>
      </c>
      <c r="BM114" s="21" t="s">
        <v>369</v>
      </c>
    </row>
    <row r="115" s="1" customFormat="1" ht="16.5" customHeight="1">
      <c r="B115" s="43"/>
      <c r="C115" s="232" t="s">
        <v>234</v>
      </c>
      <c r="D115" s="232" t="s">
        <v>131</v>
      </c>
      <c r="E115" s="233" t="s">
        <v>370</v>
      </c>
      <c r="F115" s="234" t="s">
        <v>371</v>
      </c>
      <c r="G115" s="235" t="s">
        <v>170</v>
      </c>
      <c r="H115" s="236">
        <v>1</v>
      </c>
      <c r="I115" s="237"/>
      <c r="J115" s="238">
        <f>ROUND(I115*H115,2)</f>
        <v>0</v>
      </c>
      <c r="K115" s="234" t="s">
        <v>21</v>
      </c>
      <c r="L115" s="69"/>
      <c r="M115" s="239" t="s">
        <v>21</v>
      </c>
      <c r="N115" s="240" t="s">
        <v>40</v>
      </c>
      <c r="O115" s="44"/>
      <c r="P115" s="241">
        <f>O115*H115</f>
        <v>0</v>
      </c>
      <c r="Q115" s="241">
        <v>0</v>
      </c>
      <c r="R115" s="241">
        <f>Q115*H115</f>
        <v>0</v>
      </c>
      <c r="S115" s="241">
        <v>0</v>
      </c>
      <c r="T115" s="242">
        <f>S115*H115</f>
        <v>0</v>
      </c>
      <c r="AR115" s="21" t="s">
        <v>135</v>
      </c>
      <c r="AT115" s="21" t="s">
        <v>131</v>
      </c>
      <c r="AU115" s="21" t="s">
        <v>79</v>
      </c>
      <c r="AY115" s="21" t="s">
        <v>128</v>
      </c>
      <c r="BE115" s="243">
        <f>IF(N115="základní",J115,0)</f>
        <v>0</v>
      </c>
      <c r="BF115" s="243">
        <f>IF(N115="snížená",J115,0)</f>
        <v>0</v>
      </c>
      <c r="BG115" s="243">
        <f>IF(N115="zákl. přenesená",J115,0)</f>
        <v>0</v>
      </c>
      <c r="BH115" s="243">
        <f>IF(N115="sníž. přenesená",J115,0)</f>
        <v>0</v>
      </c>
      <c r="BI115" s="243">
        <f>IF(N115="nulová",J115,0)</f>
        <v>0</v>
      </c>
      <c r="BJ115" s="21" t="s">
        <v>76</v>
      </c>
      <c r="BK115" s="243">
        <f>ROUND(I115*H115,2)</f>
        <v>0</v>
      </c>
      <c r="BL115" s="21" t="s">
        <v>135</v>
      </c>
      <c r="BM115" s="21" t="s">
        <v>372</v>
      </c>
    </row>
    <row r="116" s="1" customFormat="1" ht="16.5" customHeight="1">
      <c r="B116" s="43"/>
      <c r="C116" s="232" t="s">
        <v>239</v>
      </c>
      <c r="D116" s="232" t="s">
        <v>131</v>
      </c>
      <c r="E116" s="233" t="s">
        <v>373</v>
      </c>
      <c r="F116" s="234" t="s">
        <v>374</v>
      </c>
      <c r="G116" s="235" t="s">
        <v>170</v>
      </c>
      <c r="H116" s="236">
        <v>1</v>
      </c>
      <c r="I116" s="237"/>
      <c r="J116" s="238">
        <f>ROUND(I116*H116,2)</f>
        <v>0</v>
      </c>
      <c r="K116" s="234" t="s">
        <v>21</v>
      </c>
      <c r="L116" s="69"/>
      <c r="M116" s="239" t="s">
        <v>21</v>
      </c>
      <c r="N116" s="240" t="s">
        <v>40</v>
      </c>
      <c r="O116" s="44"/>
      <c r="P116" s="241">
        <f>O116*H116</f>
        <v>0</v>
      </c>
      <c r="Q116" s="241">
        <v>0</v>
      </c>
      <c r="R116" s="241">
        <f>Q116*H116</f>
        <v>0</v>
      </c>
      <c r="S116" s="241">
        <v>0</v>
      </c>
      <c r="T116" s="242">
        <f>S116*H116</f>
        <v>0</v>
      </c>
      <c r="AR116" s="21" t="s">
        <v>135</v>
      </c>
      <c r="AT116" s="21" t="s">
        <v>131</v>
      </c>
      <c r="AU116" s="21" t="s">
        <v>79</v>
      </c>
      <c r="AY116" s="21" t="s">
        <v>128</v>
      </c>
      <c r="BE116" s="243">
        <f>IF(N116="základní",J116,0)</f>
        <v>0</v>
      </c>
      <c r="BF116" s="243">
        <f>IF(N116="snížená",J116,0)</f>
        <v>0</v>
      </c>
      <c r="BG116" s="243">
        <f>IF(N116="zákl. přenesená",J116,0)</f>
        <v>0</v>
      </c>
      <c r="BH116" s="243">
        <f>IF(N116="sníž. přenesená",J116,0)</f>
        <v>0</v>
      </c>
      <c r="BI116" s="243">
        <f>IF(N116="nulová",J116,0)</f>
        <v>0</v>
      </c>
      <c r="BJ116" s="21" t="s">
        <v>76</v>
      </c>
      <c r="BK116" s="243">
        <f>ROUND(I116*H116,2)</f>
        <v>0</v>
      </c>
      <c r="BL116" s="21" t="s">
        <v>135</v>
      </c>
      <c r="BM116" s="21" t="s">
        <v>375</v>
      </c>
    </row>
    <row r="117" s="1" customFormat="1" ht="16.5" customHeight="1">
      <c r="B117" s="43"/>
      <c r="C117" s="232" t="s">
        <v>243</v>
      </c>
      <c r="D117" s="232" t="s">
        <v>131</v>
      </c>
      <c r="E117" s="233" t="s">
        <v>376</v>
      </c>
      <c r="F117" s="234" t="s">
        <v>377</v>
      </c>
      <c r="G117" s="235" t="s">
        <v>170</v>
      </c>
      <c r="H117" s="236">
        <v>1</v>
      </c>
      <c r="I117" s="237"/>
      <c r="J117" s="238">
        <f>ROUND(I117*H117,2)</f>
        <v>0</v>
      </c>
      <c r="K117" s="234" t="s">
        <v>21</v>
      </c>
      <c r="L117" s="69"/>
      <c r="M117" s="239" t="s">
        <v>21</v>
      </c>
      <c r="N117" s="240" t="s">
        <v>40</v>
      </c>
      <c r="O117" s="44"/>
      <c r="P117" s="241">
        <f>O117*H117</f>
        <v>0</v>
      </c>
      <c r="Q117" s="241">
        <v>0</v>
      </c>
      <c r="R117" s="241">
        <f>Q117*H117</f>
        <v>0</v>
      </c>
      <c r="S117" s="241">
        <v>0</v>
      </c>
      <c r="T117" s="242">
        <f>S117*H117</f>
        <v>0</v>
      </c>
      <c r="AR117" s="21" t="s">
        <v>135</v>
      </c>
      <c r="AT117" s="21" t="s">
        <v>131</v>
      </c>
      <c r="AU117" s="21" t="s">
        <v>79</v>
      </c>
      <c r="AY117" s="21" t="s">
        <v>128</v>
      </c>
      <c r="BE117" s="243">
        <f>IF(N117="základní",J117,0)</f>
        <v>0</v>
      </c>
      <c r="BF117" s="243">
        <f>IF(N117="snížená",J117,0)</f>
        <v>0</v>
      </c>
      <c r="BG117" s="243">
        <f>IF(N117="zákl. přenesená",J117,0)</f>
        <v>0</v>
      </c>
      <c r="BH117" s="243">
        <f>IF(N117="sníž. přenesená",J117,0)</f>
        <v>0</v>
      </c>
      <c r="BI117" s="243">
        <f>IF(N117="nulová",J117,0)</f>
        <v>0</v>
      </c>
      <c r="BJ117" s="21" t="s">
        <v>76</v>
      </c>
      <c r="BK117" s="243">
        <f>ROUND(I117*H117,2)</f>
        <v>0</v>
      </c>
      <c r="BL117" s="21" t="s">
        <v>135</v>
      </c>
      <c r="BM117" s="21" t="s">
        <v>378</v>
      </c>
    </row>
    <row r="118" s="1" customFormat="1" ht="16.5" customHeight="1">
      <c r="B118" s="43"/>
      <c r="C118" s="232" t="s">
        <v>247</v>
      </c>
      <c r="D118" s="232" t="s">
        <v>131</v>
      </c>
      <c r="E118" s="233" t="s">
        <v>379</v>
      </c>
      <c r="F118" s="234" t="s">
        <v>380</v>
      </c>
      <c r="G118" s="235" t="s">
        <v>170</v>
      </c>
      <c r="H118" s="236">
        <v>1</v>
      </c>
      <c r="I118" s="237"/>
      <c r="J118" s="238">
        <f>ROUND(I118*H118,2)</f>
        <v>0</v>
      </c>
      <c r="K118" s="234" t="s">
        <v>21</v>
      </c>
      <c r="L118" s="69"/>
      <c r="M118" s="239" t="s">
        <v>21</v>
      </c>
      <c r="N118" s="240" t="s">
        <v>40</v>
      </c>
      <c r="O118" s="44"/>
      <c r="P118" s="241">
        <f>O118*H118</f>
        <v>0</v>
      </c>
      <c r="Q118" s="241">
        <v>0</v>
      </c>
      <c r="R118" s="241">
        <f>Q118*H118</f>
        <v>0</v>
      </c>
      <c r="S118" s="241">
        <v>0</v>
      </c>
      <c r="T118" s="242">
        <f>S118*H118</f>
        <v>0</v>
      </c>
      <c r="AR118" s="21" t="s">
        <v>135</v>
      </c>
      <c r="AT118" s="21" t="s">
        <v>131</v>
      </c>
      <c r="AU118" s="21" t="s">
        <v>79</v>
      </c>
      <c r="AY118" s="21" t="s">
        <v>128</v>
      </c>
      <c r="BE118" s="243">
        <f>IF(N118="základní",J118,0)</f>
        <v>0</v>
      </c>
      <c r="BF118" s="243">
        <f>IF(N118="snížená",J118,0)</f>
        <v>0</v>
      </c>
      <c r="BG118" s="243">
        <f>IF(N118="zákl. přenesená",J118,0)</f>
        <v>0</v>
      </c>
      <c r="BH118" s="243">
        <f>IF(N118="sníž. přenesená",J118,0)</f>
        <v>0</v>
      </c>
      <c r="BI118" s="243">
        <f>IF(N118="nulová",J118,0)</f>
        <v>0</v>
      </c>
      <c r="BJ118" s="21" t="s">
        <v>76</v>
      </c>
      <c r="BK118" s="243">
        <f>ROUND(I118*H118,2)</f>
        <v>0</v>
      </c>
      <c r="BL118" s="21" t="s">
        <v>135</v>
      </c>
      <c r="BM118" s="21" t="s">
        <v>381</v>
      </c>
    </row>
    <row r="119" s="1" customFormat="1" ht="16.5" customHeight="1">
      <c r="B119" s="43"/>
      <c r="C119" s="232" t="s">
        <v>251</v>
      </c>
      <c r="D119" s="232" t="s">
        <v>131</v>
      </c>
      <c r="E119" s="233" t="s">
        <v>382</v>
      </c>
      <c r="F119" s="234" t="s">
        <v>383</v>
      </c>
      <c r="G119" s="235" t="s">
        <v>134</v>
      </c>
      <c r="H119" s="236">
        <v>1</v>
      </c>
      <c r="I119" s="237"/>
      <c r="J119" s="238">
        <f>ROUND(I119*H119,2)</f>
        <v>0</v>
      </c>
      <c r="K119" s="234" t="s">
        <v>21</v>
      </c>
      <c r="L119" s="69"/>
      <c r="M119" s="239" t="s">
        <v>21</v>
      </c>
      <c r="N119" s="240" t="s">
        <v>40</v>
      </c>
      <c r="O119" s="44"/>
      <c r="P119" s="241">
        <f>O119*H119</f>
        <v>0</v>
      </c>
      <c r="Q119" s="241">
        <v>0</v>
      </c>
      <c r="R119" s="241">
        <f>Q119*H119</f>
        <v>0</v>
      </c>
      <c r="S119" s="241">
        <v>0</v>
      </c>
      <c r="T119" s="242">
        <f>S119*H119</f>
        <v>0</v>
      </c>
      <c r="AR119" s="21" t="s">
        <v>135</v>
      </c>
      <c r="AT119" s="21" t="s">
        <v>131</v>
      </c>
      <c r="AU119" s="21" t="s">
        <v>79</v>
      </c>
      <c r="AY119" s="21" t="s">
        <v>128</v>
      </c>
      <c r="BE119" s="243">
        <f>IF(N119="základní",J119,0)</f>
        <v>0</v>
      </c>
      <c r="BF119" s="243">
        <f>IF(N119="snížená",J119,0)</f>
        <v>0</v>
      </c>
      <c r="BG119" s="243">
        <f>IF(N119="zákl. přenesená",J119,0)</f>
        <v>0</v>
      </c>
      <c r="BH119" s="243">
        <f>IF(N119="sníž. přenesená",J119,0)</f>
        <v>0</v>
      </c>
      <c r="BI119" s="243">
        <f>IF(N119="nulová",J119,0)</f>
        <v>0</v>
      </c>
      <c r="BJ119" s="21" t="s">
        <v>76</v>
      </c>
      <c r="BK119" s="243">
        <f>ROUND(I119*H119,2)</f>
        <v>0</v>
      </c>
      <c r="BL119" s="21" t="s">
        <v>135</v>
      </c>
      <c r="BM119" s="21" t="s">
        <v>384</v>
      </c>
    </row>
    <row r="120" s="1" customFormat="1" ht="16.5" customHeight="1">
      <c r="B120" s="43"/>
      <c r="C120" s="232" t="s">
        <v>255</v>
      </c>
      <c r="D120" s="232" t="s">
        <v>131</v>
      </c>
      <c r="E120" s="233" t="s">
        <v>385</v>
      </c>
      <c r="F120" s="234" t="s">
        <v>386</v>
      </c>
      <c r="G120" s="235" t="s">
        <v>134</v>
      </c>
      <c r="H120" s="236">
        <v>6</v>
      </c>
      <c r="I120" s="237"/>
      <c r="J120" s="238">
        <f>ROUND(I120*H120,2)</f>
        <v>0</v>
      </c>
      <c r="K120" s="234" t="s">
        <v>21</v>
      </c>
      <c r="L120" s="69"/>
      <c r="M120" s="239" t="s">
        <v>21</v>
      </c>
      <c r="N120" s="240" t="s">
        <v>40</v>
      </c>
      <c r="O120" s="44"/>
      <c r="P120" s="241">
        <f>O120*H120</f>
        <v>0</v>
      </c>
      <c r="Q120" s="241">
        <v>0</v>
      </c>
      <c r="R120" s="241">
        <f>Q120*H120</f>
        <v>0</v>
      </c>
      <c r="S120" s="241">
        <v>0</v>
      </c>
      <c r="T120" s="242">
        <f>S120*H120</f>
        <v>0</v>
      </c>
      <c r="AR120" s="21" t="s">
        <v>135</v>
      </c>
      <c r="AT120" s="21" t="s">
        <v>131</v>
      </c>
      <c r="AU120" s="21" t="s">
        <v>79</v>
      </c>
      <c r="AY120" s="21" t="s">
        <v>128</v>
      </c>
      <c r="BE120" s="243">
        <f>IF(N120="základní",J120,0)</f>
        <v>0</v>
      </c>
      <c r="BF120" s="243">
        <f>IF(N120="snížená",J120,0)</f>
        <v>0</v>
      </c>
      <c r="BG120" s="243">
        <f>IF(N120="zákl. přenesená",J120,0)</f>
        <v>0</v>
      </c>
      <c r="BH120" s="243">
        <f>IF(N120="sníž. přenesená",J120,0)</f>
        <v>0</v>
      </c>
      <c r="BI120" s="243">
        <f>IF(N120="nulová",J120,0)</f>
        <v>0</v>
      </c>
      <c r="BJ120" s="21" t="s">
        <v>76</v>
      </c>
      <c r="BK120" s="243">
        <f>ROUND(I120*H120,2)</f>
        <v>0</v>
      </c>
      <c r="BL120" s="21" t="s">
        <v>135</v>
      </c>
      <c r="BM120" s="21" t="s">
        <v>387</v>
      </c>
    </row>
    <row r="121" s="1" customFormat="1" ht="16.5" customHeight="1">
      <c r="B121" s="43"/>
      <c r="C121" s="232" t="s">
        <v>259</v>
      </c>
      <c r="D121" s="232" t="s">
        <v>131</v>
      </c>
      <c r="E121" s="233" t="s">
        <v>388</v>
      </c>
      <c r="F121" s="234" t="s">
        <v>386</v>
      </c>
      <c r="G121" s="235" t="s">
        <v>134</v>
      </c>
      <c r="H121" s="236">
        <v>5</v>
      </c>
      <c r="I121" s="237"/>
      <c r="J121" s="238">
        <f>ROUND(I121*H121,2)</f>
        <v>0</v>
      </c>
      <c r="K121" s="234" t="s">
        <v>21</v>
      </c>
      <c r="L121" s="69"/>
      <c r="M121" s="239" t="s">
        <v>21</v>
      </c>
      <c r="N121" s="240" t="s">
        <v>40</v>
      </c>
      <c r="O121" s="44"/>
      <c r="P121" s="241">
        <f>O121*H121</f>
        <v>0</v>
      </c>
      <c r="Q121" s="241">
        <v>0</v>
      </c>
      <c r="R121" s="241">
        <f>Q121*H121</f>
        <v>0</v>
      </c>
      <c r="S121" s="241">
        <v>0</v>
      </c>
      <c r="T121" s="242">
        <f>S121*H121</f>
        <v>0</v>
      </c>
      <c r="AR121" s="21" t="s">
        <v>135</v>
      </c>
      <c r="AT121" s="21" t="s">
        <v>131</v>
      </c>
      <c r="AU121" s="21" t="s">
        <v>79</v>
      </c>
      <c r="AY121" s="21" t="s">
        <v>128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21" t="s">
        <v>76</v>
      </c>
      <c r="BK121" s="243">
        <f>ROUND(I121*H121,2)</f>
        <v>0</v>
      </c>
      <c r="BL121" s="21" t="s">
        <v>135</v>
      </c>
      <c r="BM121" s="21" t="s">
        <v>389</v>
      </c>
    </row>
    <row r="122" s="11" customFormat="1" ht="29.88" customHeight="1">
      <c r="B122" s="216"/>
      <c r="C122" s="217"/>
      <c r="D122" s="218" t="s">
        <v>68</v>
      </c>
      <c r="E122" s="230" t="s">
        <v>390</v>
      </c>
      <c r="F122" s="230" t="s">
        <v>391</v>
      </c>
      <c r="G122" s="217"/>
      <c r="H122" s="217"/>
      <c r="I122" s="220"/>
      <c r="J122" s="231">
        <f>BK122</f>
        <v>0</v>
      </c>
      <c r="K122" s="217"/>
      <c r="L122" s="222"/>
      <c r="M122" s="223"/>
      <c r="N122" s="224"/>
      <c r="O122" s="224"/>
      <c r="P122" s="225">
        <f>SUM(P123:P130)</f>
        <v>0</v>
      </c>
      <c r="Q122" s="224"/>
      <c r="R122" s="225">
        <f>SUM(R123:R130)</f>
        <v>0</v>
      </c>
      <c r="S122" s="224"/>
      <c r="T122" s="226">
        <f>SUM(T123:T130)</f>
        <v>0</v>
      </c>
      <c r="AR122" s="227" t="s">
        <v>76</v>
      </c>
      <c r="AT122" s="228" t="s">
        <v>68</v>
      </c>
      <c r="AU122" s="228" t="s">
        <v>76</v>
      </c>
      <c r="AY122" s="227" t="s">
        <v>128</v>
      </c>
      <c r="BK122" s="229">
        <f>SUM(BK123:BK130)</f>
        <v>0</v>
      </c>
    </row>
    <row r="123" s="1" customFormat="1" ht="16.5" customHeight="1">
      <c r="B123" s="43"/>
      <c r="C123" s="232" t="s">
        <v>263</v>
      </c>
      <c r="D123" s="232" t="s">
        <v>131</v>
      </c>
      <c r="E123" s="233" t="s">
        <v>392</v>
      </c>
      <c r="F123" s="234" t="s">
        <v>393</v>
      </c>
      <c r="G123" s="235" t="s">
        <v>134</v>
      </c>
      <c r="H123" s="236">
        <v>1</v>
      </c>
      <c r="I123" s="237"/>
      <c r="J123" s="238">
        <f>ROUND(I123*H123,2)</f>
        <v>0</v>
      </c>
      <c r="K123" s="234" t="s">
        <v>21</v>
      </c>
      <c r="L123" s="69"/>
      <c r="M123" s="239" t="s">
        <v>21</v>
      </c>
      <c r="N123" s="240" t="s">
        <v>40</v>
      </c>
      <c r="O123" s="44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AR123" s="21" t="s">
        <v>135</v>
      </c>
      <c r="AT123" s="21" t="s">
        <v>131</v>
      </c>
      <c r="AU123" s="21" t="s">
        <v>79</v>
      </c>
      <c r="AY123" s="21" t="s">
        <v>128</v>
      </c>
      <c r="BE123" s="243">
        <f>IF(N123="základní",J123,0)</f>
        <v>0</v>
      </c>
      <c r="BF123" s="243">
        <f>IF(N123="snížená",J123,0)</f>
        <v>0</v>
      </c>
      <c r="BG123" s="243">
        <f>IF(N123="zákl. přenesená",J123,0)</f>
        <v>0</v>
      </c>
      <c r="BH123" s="243">
        <f>IF(N123="sníž. přenesená",J123,0)</f>
        <v>0</v>
      </c>
      <c r="BI123" s="243">
        <f>IF(N123="nulová",J123,0)</f>
        <v>0</v>
      </c>
      <c r="BJ123" s="21" t="s">
        <v>76</v>
      </c>
      <c r="BK123" s="243">
        <f>ROUND(I123*H123,2)</f>
        <v>0</v>
      </c>
      <c r="BL123" s="21" t="s">
        <v>135</v>
      </c>
      <c r="BM123" s="21" t="s">
        <v>394</v>
      </c>
    </row>
    <row r="124" s="1" customFormat="1" ht="16.5" customHeight="1">
      <c r="B124" s="43"/>
      <c r="C124" s="232" t="s">
        <v>267</v>
      </c>
      <c r="D124" s="232" t="s">
        <v>131</v>
      </c>
      <c r="E124" s="233" t="s">
        <v>395</v>
      </c>
      <c r="F124" s="234" t="s">
        <v>396</v>
      </c>
      <c r="G124" s="235" t="s">
        <v>134</v>
      </c>
      <c r="H124" s="236">
        <v>1</v>
      </c>
      <c r="I124" s="237"/>
      <c r="J124" s="238">
        <f>ROUND(I124*H124,2)</f>
        <v>0</v>
      </c>
      <c r="K124" s="234" t="s">
        <v>21</v>
      </c>
      <c r="L124" s="69"/>
      <c r="M124" s="239" t="s">
        <v>21</v>
      </c>
      <c r="N124" s="240" t="s">
        <v>40</v>
      </c>
      <c r="O124" s="44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AR124" s="21" t="s">
        <v>135</v>
      </c>
      <c r="AT124" s="21" t="s">
        <v>131</v>
      </c>
      <c r="AU124" s="21" t="s">
        <v>79</v>
      </c>
      <c r="AY124" s="21" t="s">
        <v>128</v>
      </c>
      <c r="BE124" s="243">
        <f>IF(N124="základní",J124,0)</f>
        <v>0</v>
      </c>
      <c r="BF124" s="243">
        <f>IF(N124="snížená",J124,0)</f>
        <v>0</v>
      </c>
      <c r="BG124" s="243">
        <f>IF(N124="zákl. přenesená",J124,0)</f>
        <v>0</v>
      </c>
      <c r="BH124" s="243">
        <f>IF(N124="sníž. přenesená",J124,0)</f>
        <v>0</v>
      </c>
      <c r="BI124" s="243">
        <f>IF(N124="nulová",J124,0)</f>
        <v>0</v>
      </c>
      <c r="BJ124" s="21" t="s">
        <v>76</v>
      </c>
      <c r="BK124" s="243">
        <f>ROUND(I124*H124,2)</f>
        <v>0</v>
      </c>
      <c r="BL124" s="21" t="s">
        <v>135</v>
      </c>
      <c r="BM124" s="21" t="s">
        <v>397</v>
      </c>
    </row>
    <row r="125" s="1" customFormat="1" ht="16.5" customHeight="1">
      <c r="B125" s="43"/>
      <c r="C125" s="232" t="s">
        <v>271</v>
      </c>
      <c r="D125" s="232" t="s">
        <v>131</v>
      </c>
      <c r="E125" s="233" t="s">
        <v>398</v>
      </c>
      <c r="F125" s="234" t="s">
        <v>399</v>
      </c>
      <c r="G125" s="235" t="s">
        <v>134</v>
      </c>
      <c r="H125" s="236">
        <v>6</v>
      </c>
      <c r="I125" s="237"/>
      <c r="J125" s="238">
        <f>ROUND(I125*H125,2)</f>
        <v>0</v>
      </c>
      <c r="K125" s="234" t="s">
        <v>21</v>
      </c>
      <c r="L125" s="69"/>
      <c r="M125" s="239" t="s">
        <v>21</v>
      </c>
      <c r="N125" s="240" t="s">
        <v>40</v>
      </c>
      <c r="O125" s="44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AR125" s="21" t="s">
        <v>135</v>
      </c>
      <c r="AT125" s="21" t="s">
        <v>131</v>
      </c>
      <c r="AU125" s="21" t="s">
        <v>79</v>
      </c>
      <c r="AY125" s="21" t="s">
        <v>128</v>
      </c>
      <c r="BE125" s="243">
        <f>IF(N125="základní",J125,0)</f>
        <v>0</v>
      </c>
      <c r="BF125" s="243">
        <f>IF(N125="snížená",J125,0)</f>
        <v>0</v>
      </c>
      <c r="BG125" s="243">
        <f>IF(N125="zákl. přenesená",J125,0)</f>
        <v>0</v>
      </c>
      <c r="BH125" s="243">
        <f>IF(N125="sníž. přenesená",J125,0)</f>
        <v>0</v>
      </c>
      <c r="BI125" s="243">
        <f>IF(N125="nulová",J125,0)</f>
        <v>0</v>
      </c>
      <c r="BJ125" s="21" t="s">
        <v>76</v>
      </c>
      <c r="BK125" s="243">
        <f>ROUND(I125*H125,2)</f>
        <v>0</v>
      </c>
      <c r="BL125" s="21" t="s">
        <v>135</v>
      </c>
      <c r="BM125" s="21" t="s">
        <v>400</v>
      </c>
    </row>
    <row r="126" s="1" customFormat="1" ht="16.5" customHeight="1">
      <c r="B126" s="43"/>
      <c r="C126" s="232" t="s">
        <v>275</v>
      </c>
      <c r="D126" s="232" t="s">
        <v>131</v>
      </c>
      <c r="E126" s="233" t="s">
        <v>401</v>
      </c>
      <c r="F126" s="234" t="s">
        <v>402</v>
      </c>
      <c r="G126" s="235" t="s">
        <v>134</v>
      </c>
      <c r="H126" s="236">
        <v>6</v>
      </c>
      <c r="I126" s="237"/>
      <c r="J126" s="238">
        <f>ROUND(I126*H126,2)</f>
        <v>0</v>
      </c>
      <c r="K126" s="234" t="s">
        <v>21</v>
      </c>
      <c r="L126" s="69"/>
      <c r="M126" s="239" t="s">
        <v>21</v>
      </c>
      <c r="N126" s="240" t="s">
        <v>40</v>
      </c>
      <c r="O126" s="44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AR126" s="21" t="s">
        <v>135</v>
      </c>
      <c r="AT126" s="21" t="s">
        <v>131</v>
      </c>
      <c r="AU126" s="21" t="s">
        <v>79</v>
      </c>
      <c r="AY126" s="21" t="s">
        <v>128</v>
      </c>
      <c r="BE126" s="243">
        <f>IF(N126="základní",J126,0)</f>
        <v>0</v>
      </c>
      <c r="BF126" s="243">
        <f>IF(N126="snížená",J126,0)</f>
        <v>0</v>
      </c>
      <c r="BG126" s="243">
        <f>IF(N126="zákl. přenesená",J126,0)</f>
        <v>0</v>
      </c>
      <c r="BH126" s="243">
        <f>IF(N126="sníž. přenesená",J126,0)</f>
        <v>0</v>
      </c>
      <c r="BI126" s="243">
        <f>IF(N126="nulová",J126,0)</f>
        <v>0</v>
      </c>
      <c r="BJ126" s="21" t="s">
        <v>76</v>
      </c>
      <c r="BK126" s="243">
        <f>ROUND(I126*H126,2)</f>
        <v>0</v>
      </c>
      <c r="BL126" s="21" t="s">
        <v>135</v>
      </c>
      <c r="BM126" s="21" t="s">
        <v>403</v>
      </c>
    </row>
    <row r="127" s="1" customFormat="1" ht="16.5" customHeight="1">
      <c r="B127" s="43"/>
      <c r="C127" s="232" t="s">
        <v>281</v>
      </c>
      <c r="D127" s="232" t="s">
        <v>131</v>
      </c>
      <c r="E127" s="233" t="s">
        <v>404</v>
      </c>
      <c r="F127" s="234" t="s">
        <v>405</v>
      </c>
      <c r="G127" s="235" t="s">
        <v>134</v>
      </c>
      <c r="H127" s="236">
        <v>6</v>
      </c>
      <c r="I127" s="237"/>
      <c r="J127" s="238">
        <f>ROUND(I127*H127,2)</f>
        <v>0</v>
      </c>
      <c r="K127" s="234" t="s">
        <v>21</v>
      </c>
      <c r="L127" s="69"/>
      <c r="M127" s="239" t="s">
        <v>21</v>
      </c>
      <c r="N127" s="240" t="s">
        <v>40</v>
      </c>
      <c r="O127" s="44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AR127" s="21" t="s">
        <v>135</v>
      </c>
      <c r="AT127" s="21" t="s">
        <v>131</v>
      </c>
      <c r="AU127" s="21" t="s">
        <v>79</v>
      </c>
      <c r="AY127" s="21" t="s">
        <v>128</v>
      </c>
      <c r="BE127" s="243">
        <f>IF(N127="základní",J127,0)</f>
        <v>0</v>
      </c>
      <c r="BF127" s="243">
        <f>IF(N127="snížená",J127,0)</f>
        <v>0</v>
      </c>
      <c r="BG127" s="243">
        <f>IF(N127="zákl. přenesená",J127,0)</f>
        <v>0</v>
      </c>
      <c r="BH127" s="243">
        <f>IF(N127="sníž. přenesená",J127,0)</f>
        <v>0</v>
      </c>
      <c r="BI127" s="243">
        <f>IF(N127="nulová",J127,0)</f>
        <v>0</v>
      </c>
      <c r="BJ127" s="21" t="s">
        <v>76</v>
      </c>
      <c r="BK127" s="243">
        <f>ROUND(I127*H127,2)</f>
        <v>0</v>
      </c>
      <c r="BL127" s="21" t="s">
        <v>135</v>
      </c>
      <c r="BM127" s="21" t="s">
        <v>406</v>
      </c>
    </row>
    <row r="128" s="1" customFormat="1" ht="16.5" customHeight="1">
      <c r="B128" s="43"/>
      <c r="C128" s="232" t="s">
        <v>407</v>
      </c>
      <c r="D128" s="232" t="s">
        <v>131</v>
      </c>
      <c r="E128" s="233" t="s">
        <v>408</v>
      </c>
      <c r="F128" s="234" t="s">
        <v>409</v>
      </c>
      <c r="G128" s="235" t="s">
        <v>134</v>
      </c>
      <c r="H128" s="236">
        <v>6</v>
      </c>
      <c r="I128" s="237"/>
      <c r="J128" s="238">
        <f>ROUND(I128*H128,2)</f>
        <v>0</v>
      </c>
      <c r="K128" s="234" t="s">
        <v>21</v>
      </c>
      <c r="L128" s="69"/>
      <c r="M128" s="239" t="s">
        <v>21</v>
      </c>
      <c r="N128" s="240" t="s">
        <v>40</v>
      </c>
      <c r="O128" s="44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AR128" s="21" t="s">
        <v>135</v>
      </c>
      <c r="AT128" s="21" t="s">
        <v>131</v>
      </c>
      <c r="AU128" s="21" t="s">
        <v>79</v>
      </c>
      <c r="AY128" s="21" t="s">
        <v>128</v>
      </c>
      <c r="BE128" s="243">
        <f>IF(N128="základní",J128,0)</f>
        <v>0</v>
      </c>
      <c r="BF128" s="243">
        <f>IF(N128="snížená",J128,0)</f>
        <v>0</v>
      </c>
      <c r="BG128" s="243">
        <f>IF(N128="zákl. přenesená",J128,0)</f>
        <v>0</v>
      </c>
      <c r="BH128" s="243">
        <f>IF(N128="sníž. přenesená",J128,0)</f>
        <v>0</v>
      </c>
      <c r="BI128" s="243">
        <f>IF(N128="nulová",J128,0)</f>
        <v>0</v>
      </c>
      <c r="BJ128" s="21" t="s">
        <v>76</v>
      </c>
      <c r="BK128" s="243">
        <f>ROUND(I128*H128,2)</f>
        <v>0</v>
      </c>
      <c r="BL128" s="21" t="s">
        <v>135</v>
      </c>
      <c r="BM128" s="21" t="s">
        <v>410</v>
      </c>
    </row>
    <row r="129" s="1" customFormat="1" ht="16.5" customHeight="1">
      <c r="B129" s="43"/>
      <c r="C129" s="232" t="s">
        <v>411</v>
      </c>
      <c r="D129" s="232" t="s">
        <v>131</v>
      </c>
      <c r="E129" s="233" t="s">
        <v>412</v>
      </c>
      <c r="F129" s="234" t="s">
        <v>413</v>
      </c>
      <c r="G129" s="235" t="s">
        <v>134</v>
      </c>
      <c r="H129" s="236">
        <v>1</v>
      </c>
      <c r="I129" s="237"/>
      <c r="J129" s="238">
        <f>ROUND(I129*H129,2)</f>
        <v>0</v>
      </c>
      <c r="K129" s="234" t="s">
        <v>21</v>
      </c>
      <c r="L129" s="69"/>
      <c r="M129" s="239" t="s">
        <v>21</v>
      </c>
      <c r="N129" s="240" t="s">
        <v>40</v>
      </c>
      <c r="O129" s="44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AR129" s="21" t="s">
        <v>135</v>
      </c>
      <c r="AT129" s="21" t="s">
        <v>131</v>
      </c>
      <c r="AU129" s="21" t="s">
        <v>79</v>
      </c>
      <c r="AY129" s="21" t="s">
        <v>128</v>
      </c>
      <c r="BE129" s="243">
        <f>IF(N129="základní",J129,0)</f>
        <v>0</v>
      </c>
      <c r="BF129" s="243">
        <f>IF(N129="snížená",J129,0)</f>
        <v>0</v>
      </c>
      <c r="BG129" s="243">
        <f>IF(N129="zákl. přenesená",J129,0)</f>
        <v>0</v>
      </c>
      <c r="BH129" s="243">
        <f>IF(N129="sníž. přenesená",J129,0)</f>
        <v>0</v>
      </c>
      <c r="BI129" s="243">
        <f>IF(N129="nulová",J129,0)</f>
        <v>0</v>
      </c>
      <c r="BJ129" s="21" t="s">
        <v>76</v>
      </c>
      <c r="BK129" s="243">
        <f>ROUND(I129*H129,2)</f>
        <v>0</v>
      </c>
      <c r="BL129" s="21" t="s">
        <v>135</v>
      </c>
      <c r="BM129" s="21" t="s">
        <v>414</v>
      </c>
    </row>
    <row r="130" s="1" customFormat="1" ht="16.5" customHeight="1">
      <c r="B130" s="43"/>
      <c r="C130" s="232" t="s">
        <v>415</v>
      </c>
      <c r="D130" s="232" t="s">
        <v>131</v>
      </c>
      <c r="E130" s="233" t="s">
        <v>416</v>
      </c>
      <c r="F130" s="234" t="s">
        <v>417</v>
      </c>
      <c r="G130" s="235" t="s">
        <v>134</v>
      </c>
      <c r="H130" s="236">
        <v>6</v>
      </c>
      <c r="I130" s="237"/>
      <c r="J130" s="238">
        <f>ROUND(I130*H130,2)</f>
        <v>0</v>
      </c>
      <c r="K130" s="234" t="s">
        <v>21</v>
      </c>
      <c r="L130" s="69"/>
      <c r="M130" s="239" t="s">
        <v>21</v>
      </c>
      <c r="N130" s="240" t="s">
        <v>40</v>
      </c>
      <c r="O130" s="44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AR130" s="21" t="s">
        <v>135</v>
      </c>
      <c r="AT130" s="21" t="s">
        <v>131</v>
      </c>
      <c r="AU130" s="21" t="s">
        <v>79</v>
      </c>
      <c r="AY130" s="21" t="s">
        <v>128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21" t="s">
        <v>76</v>
      </c>
      <c r="BK130" s="243">
        <f>ROUND(I130*H130,2)</f>
        <v>0</v>
      </c>
      <c r="BL130" s="21" t="s">
        <v>135</v>
      </c>
      <c r="BM130" s="21" t="s">
        <v>418</v>
      </c>
    </row>
    <row r="131" s="11" customFormat="1" ht="29.88" customHeight="1">
      <c r="B131" s="216"/>
      <c r="C131" s="217"/>
      <c r="D131" s="218" t="s">
        <v>68</v>
      </c>
      <c r="E131" s="230" t="s">
        <v>419</v>
      </c>
      <c r="F131" s="230" t="s">
        <v>420</v>
      </c>
      <c r="G131" s="217"/>
      <c r="H131" s="217"/>
      <c r="I131" s="220"/>
      <c r="J131" s="231">
        <f>BK131</f>
        <v>0</v>
      </c>
      <c r="K131" s="217"/>
      <c r="L131" s="222"/>
      <c r="M131" s="223"/>
      <c r="N131" s="224"/>
      <c r="O131" s="224"/>
      <c r="P131" s="225">
        <f>SUM(P132:P133)</f>
        <v>0</v>
      </c>
      <c r="Q131" s="224"/>
      <c r="R131" s="225">
        <f>SUM(R132:R133)</f>
        <v>0</v>
      </c>
      <c r="S131" s="224"/>
      <c r="T131" s="226">
        <f>SUM(T132:T133)</f>
        <v>0</v>
      </c>
      <c r="AR131" s="227" t="s">
        <v>76</v>
      </c>
      <c r="AT131" s="228" t="s">
        <v>68</v>
      </c>
      <c r="AU131" s="228" t="s">
        <v>76</v>
      </c>
      <c r="AY131" s="227" t="s">
        <v>128</v>
      </c>
      <c r="BK131" s="229">
        <f>SUM(BK132:BK133)</f>
        <v>0</v>
      </c>
    </row>
    <row r="132" s="1" customFormat="1" ht="16.5" customHeight="1">
      <c r="B132" s="43"/>
      <c r="C132" s="232" t="s">
        <v>421</v>
      </c>
      <c r="D132" s="232" t="s">
        <v>131</v>
      </c>
      <c r="E132" s="233" t="s">
        <v>422</v>
      </c>
      <c r="F132" s="234" t="s">
        <v>423</v>
      </c>
      <c r="G132" s="235" t="s">
        <v>424</v>
      </c>
      <c r="H132" s="236">
        <v>1</v>
      </c>
      <c r="I132" s="237"/>
      <c r="J132" s="238">
        <f>ROUND(I132*H132,2)</f>
        <v>0</v>
      </c>
      <c r="K132" s="234" t="s">
        <v>21</v>
      </c>
      <c r="L132" s="69"/>
      <c r="M132" s="239" t="s">
        <v>21</v>
      </c>
      <c r="N132" s="240" t="s">
        <v>40</v>
      </c>
      <c r="O132" s="44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AR132" s="21" t="s">
        <v>135</v>
      </c>
      <c r="AT132" s="21" t="s">
        <v>131</v>
      </c>
      <c r="AU132" s="21" t="s">
        <v>79</v>
      </c>
      <c r="AY132" s="21" t="s">
        <v>128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21" t="s">
        <v>76</v>
      </c>
      <c r="BK132" s="243">
        <f>ROUND(I132*H132,2)</f>
        <v>0</v>
      </c>
      <c r="BL132" s="21" t="s">
        <v>135</v>
      </c>
      <c r="BM132" s="21" t="s">
        <v>425</v>
      </c>
    </row>
    <row r="133" s="1" customFormat="1" ht="25.5" customHeight="1">
      <c r="B133" s="43"/>
      <c r="C133" s="232" t="s">
        <v>426</v>
      </c>
      <c r="D133" s="232" t="s">
        <v>131</v>
      </c>
      <c r="E133" s="233" t="s">
        <v>427</v>
      </c>
      <c r="F133" s="234" t="s">
        <v>428</v>
      </c>
      <c r="G133" s="235" t="s">
        <v>424</v>
      </c>
      <c r="H133" s="236">
        <v>1</v>
      </c>
      <c r="I133" s="237"/>
      <c r="J133" s="238">
        <f>ROUND(I133*H133,2)</f>
        <v>0</v>
      </c>
      <c r="K133" s="234" t="s">
        <v>21</v>
      </c>
      <c r="L133" s="69"/>
      <c r="M133" s="239" t="s">
        <v>21</v>
      </c>
      <c r="N133" s="244" t="s">
        <v>40</v>
      </c>
      <c r="O133" s="245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AR133" s="21" t="s">
        <v>135</v>
      </c>
      <c r="AT133" s="21" t="s">
        <v>131</v>
      </c>
      <c r="AU133" s="21" t="s">
        <v>79</v>
      </c>
      <c r="AY133" s="21" t="s">
        <v>128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21" t="s">
        <v>76</v>
      </c>
      <c r="BK133" s="243">
        <f>ROUND(I133*H133,2)</f>
        <v>0</v>
      </c>
      <c r="BL133" s="21" t="s">
        <v>135</v>
      </c>
      <c r="BM133" s="21" t="s">
        <v>429</v>
      </c>
    </row>
    <row r="134" s="1" customFormat="1" ht="6.96" customHeight="1">
      <c r="B134" s="64"/>
      <c r="C134" s="65"/>
      <c r="D134" s="65"/>
      <c r="E134" s="65"/>
      <c r="F134" s="65"/>
      <c r="G134" s="65"/>
      <c r="H134" s="65"/>
      <c r="I134" s="175"/>
      <c r="J134" s="65"/>
      <c r="K134" s="65"/>
      <c r="L134" s="69"/>
    </row>
  </sheetData>
  <sheetProtection sheet="1" autoFilter="0" formatColumns="0" formatRows="0" objects="1" scenarios="1" spinCount="100000" saltValue="e3Rxs69QW1YqHT3Q4roXFIHuNu2cteuzoyJH6WySKRwWeKgUMLGkhQ4Jz/xU3U+EvonsPGUOuCXtlq9lcs+6Dw==" hashValue="95xx0AW65FJf3pixMj+OjOPTHYyAXlKw9UCkxkZPvSEIQC+dCPf539ilaPRN+h1cE6slaC1fIUndjuAEdeQ1/w==" algorithmName="SHA-512" password="CC35"/>
  <autoFilter ref="C85:K13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95</v>
      </c>
      <c r="G1" s="148" t="s">
        <v>96</v>
      </c>
      <c r="H1" s="148"/>
      <c r="I1" s="149"/>
      <c r="J1" s="148" t="s">
        <v>97</v>
      </c>
      <c r="K1" s="147" t="s">
        <v>98</v>
      </c>
      <c r="L1" s="148" t="s">
        <v>99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91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100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Rekonstrukce odborných učeben v Karviné - školy I - pomůcky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101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430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103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104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78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stavby'!AN8</f>
        <v>4. 9. 2017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tr">
        <f>IF('Rekapitulace stavby'!AN10="","",'Rekapitulace stavby'!AN10)</f>
        <v/>
      </c>
      <c r="K16" s="48"/>
    </row>
    <row r="17" s="1" customFormat="1" ht="18" customHeight="1">
      <c r="B17" s="43"/>
      <c r="C17" s="44"/>
      <c r="D17" s="44"/>
      <c r="E17" s="32" t="str">
        <f>IF('Rekapitulace stavby'!E11="","",'Rekapitulace stavby'!E11)</f>
        <v xml:space="preserve"> </v>
      </c>
      <c r="F17" s="44"/>
      <c r="G17" s="44"/>
      <c r="H17" s="44"/>
      <c r="I17" s="155" t="s">
        <v>29</v>
      </c>
      <c r="J17" s="32" t="str">
        <f>IF('Rekapitulace stavby'!AN11="","",'Rekapitulace stavby'!AN11)</f>
        <v/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30</v>
      </c>
      <c r="E19" s="44"/>
      <c r="F19" s="44"/>
      <c r="G19" s="44"/>
      <c r="H19" s="44"/>
      <c r="I19" s="155" t="s">
        <v>28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29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32</v>
      </c>
      <c r="E22" s="44"/>
      <c r="F22" s="44"/>
      <c r="G22" s="44"/>
      <c r="H22" s="44"/>
      <c r="I22" s="155" t="s">
        <v>28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29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34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35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37</v>
      </c>
      <c r="G31" s="44"/>
      <c r="H31" s="44"/>
      <c r="I31" s="165" t="s">
        <v>36</v>
      </c>
      <c r="J31" s="49" t="s">
        <v>38</v>
      </c>
      <c r="K31" s="48"/>
    </row>
    <row r="32" s="1" customFormat="1" ht="14.4" customHeight="1">
      <c r="B32" s="43"/>
      <c r="C32" s="44"/>
      <c r="D32" s="52" t="s">
        <v>39</v>
      </c>
      <c r="E32" s="52" t="s">
        <v>40</v>
      </c>
      <c r="F32" s="166">
        <f>ROUND(SUM(BE85:BE113), 2)</f>
        <v>0</v>
      </c>
      <c r="G32" s="44"/>
      <c r="H32" s="44"/>
      <c r="I32" s="167">
        <v>0.20999999999999999</v>
      </c>
      <c r="J32" s="166">
        <f>ROUND(ROUND((SUM(BE85:BE113)), 2)*I32, 2)</f>
        <v>0</v>
      </c>
      <c r="K32" s="48"/>
    </row>
    <row r="33" s="1" customFormat="1" ht="14.4" customHeight="1">
      <c r="B33" s="43"/>
      <c r="C33" s="44"/>
      <c r="D33" s="44"/>
      <c r="E33" s="52" t="s">
        <v>41</v>
      </c>
      <c r="F33" s="166">
        <f>ROUND(SUM(BF85:BF113), 2)</f>
        <v>0</v>
      </c>
      <c r="G33" s="44"/>
      <c r="H33" s="44"/>
      <c r="I33" s="167">
        <v>0.14999999999999999</v>
      </c>
      <c r="J33" s="166">
        <f>ROUND(ROUND((SUM(BF85:BF113)),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42</v>
      </c>
      <c r="F34" s="166">
        <f>ROUND(SUM(BG85:BG113),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43</v>
      </c>
      <c r="F35" s="166">
        <f>ROUND(SUM(BH85:BH113),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44</v>
      </c>
      <c r="F36" s="166">
        <f>ROUND(SUM(BI85:BI113),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45</v>
      </c>
      <c r="E38" s="95"/>
      <c r="F38" s="95"/>
      <c r="G38" s="170" t="s">
        <v>46</v>
      </c>
      <c r="H38" s="171" t="s">
        <v>47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105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Rekonstrukce odborných učeben v Karviné - školy I - pomůcky</v>
      </c>
      <c r="F47" s="37"/>
      <c r="G47" s="37"/>
      <c r="H47" s="37"/>
      <c r="I47" s="153"/>
      <c r="J47" s="44"/>
      <c r="K47" s="48"/>
    </row>
    <row r="48">
      <c r="B48" s="25"/>
      <c r="C48" s="37" t="s">
        <v>101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430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103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 xml:space="preserve">003 - Pomůcky 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 xml:space="preserve"> </v>
      </c>
      <c r="G53" s="44"/>
      <c r="H53" s="44"/>
      <c r="I53" s="155" t="s">
        <v>25</v>
      </c>
      <c r="J53" s="156" t="str">
        <f>IF(J14="","",J14)</f>
        <v>4. 9. 2017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 xml:space="preserve"> </v>
      </c>
      <c r="G55" s="44"/>
      <c r="H55" s="44"/>
      <c r="I55" s="155" t="s">
        <v>32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30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106</v>
      </c>
      <c r="D58" s="168"/>
      <c r="E58" s="168"/>
      <c r="F58" s="168"/>
      <c r="G58" s="168"/>
      <c r="H58" s="168"/>
      <c r="I58" s="182"/>
      <c r="J58" s="183" t="s">
        <v>107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108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109</v>
      </c>
    </row>
    <row r="61" s="8" customFormat="1" ht="24.96" customHeight="1">
      <c r="B61" s="186"/>
      <c r="C61" s="187"/>
      <c r="D61" s="188" t="s">
        <v>110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431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9" customFormat="1" ht="19.92" customHeight="1">
      <c r="B63" s="193"/>
      <c r="C63" s="194"/>
      <c r="D63" s="195" t="s">
        <v>432</v>
      </c>
      <c r="E63" s="196"/>
      <c r="F63" s="196"/>
      <c r="G63" s="196"/>
      <c r="H63" s="196"/>
      <c r="I63" s="197"/>
      <c r="J63" s="198">
        <f>J112</f>
        <v>0</v>
      </c>
      <c r="K63" s="199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113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Rekonstrukce odborných učeben v Karviné - školy I - pomůcky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101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430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103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 xml:space="preserve">003 - Pomůcky 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23</v>
      </c>
      <c r="D79" s="71"/>
      <c r="E79" s="71"/>
      <c r="F79" s="204" t="str">
        <f>F14</f>
        <v xml:space="preserve"> </v>
      </c>
      <c r="G79" s="71"/>
      <c r="H79" s="71"/>
      <c r="I79" s="205" t="s">
        <v>25</v>
      </c>
      <c r="J79" s="82" t="str">
        <f>IF(J14="","",J14)</f>
        <v>4. 9. 2017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27</v>
      </c>
      <c r="D81" s="71"/>
      <c r="E81" s="71"/>
      <c r="F81" s="204" t="str">
        <f>E17</f>
        <v xml:space="preserve"> </v>
      </c>
      <c r="G81" s="71"/>
      <c r="H81" s="71"/>
      <c r="I81" s="205" t="s">
        <v>32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30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114</v>
      </c>
      <c r="D84" s="208" t="s">
        <v>54</v>
      </c>
      <c r="E84" s="208" t="s">
        <v>50</v>
      </c>
      <c r="F84" s="208" t="s">
        <v>115</v>
      </c>
      <c r="G84" s="208" t="s">
        <v>116</v>
      </c>
      <c r="H84" s="208" t="s">
        <v>117</v>
      </c>
      <c r="I84" s="209" t="s">
        <v>118</v>
      </c>
      <c r="J84" s="208" t="s">
        <v>107</v>
      </c>
      <c r="K84" s="210" t="s">
        <v>119</v>
      </c>
      <c r="L84" s="211"/>
      <c r="M84" s="99" t="s">
        <v>120</v>
      </c>
      <c r="N84" s="100" t="s">
        <v>39</v>
      </c>
      <c r="O84" s="100" t="s">
        <v>121</v>
      </c>
      <c r="P84" s="100" t="s">
        <v>122</v>
      </c>
      <c r="Q84" s="100" t="s">
        <v>123</v>
      </c>
      <c r="R84" s="100" t="s">
        <v>124</v>
      </c>
      <c r="S84" s="100" t="s">
        <v>125</v>
      </c>
      <c r="T84" s="101" t="s">
        <v>126</v>
      </c>
    </row>
    <row r="85" s="1" customFormat="1" ht="29.28" customHeight="1">
      <c r="B85" s="43"/>
      <c r="C85" s="105" t="s">
        <v>108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</f>
        <v>0</v>
      </c>
      <c r="Q85" s="103"/>
      <c r="R85" s="213">
        <f>R86</f>
        <v>0</v>
      </c>
      <c r="S85" s="103"/>
      <c r="T85" s="214">
        <f>T86</f>
        <v>0</v>
      </c>
      <c r="AT85" s="21" t="s">
        <v>68</v>
      </c>
      <c r="AU85" s="21" t="s">
        <v>109</v>
      </c>
      <c r="BK85" s="215">
        <f>BK86</f>
        <v>0</v>
      </c>
    </row>
    <row r="86" s="11" customFormat="1" ht="37.44" customHeight="1">
      <c r="B86" s="216"/>
      <c r="C86" s="217"/>
      <c r="D86" s="218" t="s">
        <v>68</v>
      </c>
      <c r="E86" s="219" t="s">
        <v>127</v>
      </c>
      <c r="F86" s="219" t="s">
        <v>127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P87+P112</f>
        <v>0</v>
      </c>
      <c r="Q86" s="224"/>
      <c r="R86" s="225">
        <f>R87+R112</f>
        <v>0</v>
      </c>
      <c r="S86" s="224"/>
      <c r="T86" s="226">
        <f>T87+T112</f>
        <v>0</v>
      </c>
      <c r="AR86" s="227" t="s">
        <v>76</v>
      </c>
      <c r="AT86" s="228" t="s">
        <v>68</v>
      </c>
      <c r="AU86" s="228" t="s">
        <v>69</v>
      </c>
      <c r="AY86" s="227" t="s">
        <v>128</v>
      </c>
      <c r="BK86" s="229">
        <f>BK87+BK112</f>
        <v>0</v>
      </c>
    </row>
    <row r="87" s="11" customFormat="1" ht="19.92" customHeight="1">
      <c r="B87" s="216"/>
      <c r="C87" s="217"/>
      <c r="D87" s="218" t="s">
        <v>68</v>
      </c>
      <c r="E87" s="230" t="s">
        <v>433</v>
      </c>
      <c r="F87" s="230" t="s">
        <v>434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SUM(P88:P111)</f>
        <v>0</v>
      </c>
      <c r="Q87" s="224"/>
      <c r="R87" s="225">
        <f>SUM(R88:R111)</f>
        <v>0</v>
      </c>
      <c r="S87" s="224"/>
      <c r="T87" s="226">
        <f>SUM(T88:T111)</f>
        <v>0</v>
      </c>
      <c r="AR87" s="227" t="s">
        <v>76</v>
      </c>
      <c r="AT87" s="228" t="s">
        <v>68</v>
      </c>
      <c r="AU87" s="228" t="s">
        <v>76</v>
      </c>
      <c r="AY87" s="227" t="s">
        <v>128</v>
      </c>
      <c r="BK87" s="229">
        <f>SUM(BK88:BK111)</f>
        <v>0</v>
      </c>
    </row>
    <row r="88" s="1" customFormat="1" ht="16.5" customHeight="1">
      <c r="B88" s="43"/>
      <c r="C88" s="232" t="s">
        <v>76</v>
      </c>
      <c r="D88" s="232" t="s">
        <v>131</v>
      </c>
      <c r="E88" s="233" t="s">
        <v>435</v>
      </c>
      <c r="F88" s="234" t="s">
        <v>436</v>
      </c>
      <c r="G88" s="235" t="s">
        <v>134</v>
      </c>
      <c r="H88" s="236">
        <v>10</v>
      </c>
      <c r="I88" s="237"/>
      <c r="J88" s="238">
        <f>ROUND(I88*H88,2)</f>
        <v>0</v>
      </c>
      <c r="K88" s="234" t="s">
        <v>21</v>
      </c>
      <c r="L88" s="69"/>
      <c r="M88" s="239" t="s">
        <v>21</v>
      </c>
      <c r="N88" s="240" t="s">
        <v>40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135</v>
      </c>
      <c r="AT88" s="21" t="s">
        <v>131</v>
      </c>
      <c r="AU88" s="21" t="s">
        <v>79</v>
      </c>
      <c r="AY88" s="21" t="s">
        <v>128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76</v>
      </c>
      <c r="BK88" s="243">
        <f>ROUND(I88*H88,2)</f>
        <v>0</v>
      </c>
      <c r="BL88" s="21" t="s">
        <v>135</v>
      </c>
      <c r="BM88" s="21" t="s">
        <v>437</v>
      </c>
    </row>
    <row r="89" s="1" customFormat="1" ht="16.5" customHeight="1">
      <c r="B89" s="43"/>
      <c r="C89" s="232" t="s">
        <v>79</v>
      </c>
      <c r="D89" s="232" t="s">
        <v>131</v>
      </c>
      <c r="E89" s="233" t="s">
        <v>438</v>
      </c>
      <c r="F89" s="234" t="s">
        <v>439</v>
      </c>
      <c r="G89" s="235" t="s">
        <v>134</v>
      </c>
      <c r="H89" s="236">
        <v>10</v>
      </c>
      <c r="I89" s="237"/>
      <c r="J89" s="238">
        <f>ROUND(I89*H89,2)</f>
        <v>0</v>
      </c>
      <c r="K89" s="234" t="s">
        <v>21</v>
      </c>
      <c r="L89" s="69"/>
      <c r="M89" s="239" t="s">
        <v>21</v>
      </c>
      <c r="N89" s="240" t="s">
        <v>40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135</v>
      </c>
      <c r="AT89" s="21" t="s">
        <v>131</v>
      </c>
      <c r="AU89" s="21" t="s">
        <v>79</v>
      </c>
      <c r="AY89" s="21" t="s">
        <v>128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76</v>
      </c>
      <c r="BK89" s="243">
        <f>ROUND(I89*H89,2)</f>
        <v>0</v>
      </c>
      <c r="BL89" s="21" t="s">
        <v>135</v>
      </c>
      <c r="BM89" s="21" t="s">
        <v>440</v>
      </c>
    </row>
    <row r="90" s="1" customFormat="1" ht="16.5" customHeight="1">
      <c r="B90" s="43"/>
      <c r="C90" s="232" t="s">
        <v>140</v>
      </c>
      <c r="D90" s="232" t="s">
        <v>131</v>
      </c>
      <c r="E90" s="233" t="s">
        <v>441</v>
      </c>
      <c r="F90" s="234" t="s">
        <v>442</v>
      </c>
      <c r="G90" s="235" t="s">
        <v>134</v>
      </c>
      <c r="H90" s="236">
        <v>1</v>
      </c>
      <c r="I90" s="237"/>
      <c r="J90" s="238">
        <f>ROUND(I90*H90,2)</f>
        <v>0</v>
      </c>
      <c r="K90" s="234" t="s">
        <v>21</v>
      </c>
      <c r="L90" s="69"/>
      <c r="M90" s="239" t="s">
        <v>21</v>
      </c>
      <c r="N90" s="240" t="s">
        <v>40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135</v>
      </c>
      <c r="AT90" s="21" t="s">
        <v>131</v>
      </c>
      <c r="AU90" s="21" t="s">
        <v>79</v>
      </c>
      <c r="AY90" s="21" t="s">
        <v>128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76</v>
      </c>
      <c r="BK90" s="243">
        <f>ROUND(I90*H90,2)</f>
        <v>0</v>
      </c>
      <c r="BL90" s="21" t="s">
        <v>135</v>
      </c>
      <c r="BM90" s="21" t="s">
        <v>443</v>
      </c>
    </row>
    <row r="91" s="1" customFormat="1" ht="16.5" customHeight="1">
      <c r="B91" s="43"/>
      <c r="C91" s="232" t="s">
        <v>135</v>
      </c>
      <c r="D91" s="232" t="s">
        <v>131</v>
      </c>
      <c r="E91" s="233" t="s">
        <v>444</v>
      </c>
      <c r="F91" s="234" t="s">
        <v>445</v>
      </c>
      <c r="G91" s="235" t="s">
        <v>134</v>
      </c>
      <c r="H91" s="236">
        <v>1</v>
      </c>
      <c r="I91" s="237"/>
      <c r="J91" s="238">
        <f>ROUND(I91*H91,2)</f>
        <v>0</v>
      </c>
      <c r="K91" s="234" t="s">
        <v>21</v>
      </c>
      <c r="L91" s="69"/>
      <c r="M91" s="239" t="s">
        <v>21</v>
      </c>
      <c r="N91" s="240" t="s">
        <v>40</v>
      </c>
      <c r="O91" s="44"/>
      <c r="P91" s="241">
        <f>O91*H91</f>
        <v>0</v>
      </c>
      <c r="Q91" s="241">
        <v>0</v>
      </c>
      <c r="R91" s="241">
        <f>Q91*H91</f>
        <v>0</v>
      </c>
      <c r="S91" s="241">
        <v>0</v>
      </c>
      <c r="T91" s="242">
        <f>S91*H91</f>
        <v>0</v>
      </c>
      <c r="AR91" s="21" t="s">
        <v>135</v>
      </c>
      <c r="AT91" s="21" t="s">
        <v>131</v>
      </c>
      <c r="AU91" s="21" t="s">
        <v>79</v>
      </c>
      <c r="AY91" s="21" t="s">
        <v>128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21" t="s">
        <v>76</v>
      </c>
      <c r="BK91" s="243">
        <f>ROUND(I91*H91,2)</f>
        <v>0</v>
      </c>
      <c r="BL91" s="21" t="s">
        <v>135</v>
      </c>
      <c r="BM91" s="21" t="s">
        <v>446</v>
      </c>
    </row>
    <row r="92" s="1" customFormat="1" ht="16.5" customHeight="1">
      <c r="B92" s="43"/>
      <c r="C92" s="232" t="s">
        <v>147</v>
      </c>
      <c r="D92" s="232" t="s">
        <v>131</v>
      </c>
      <c r="E92" s="233" t="s">
        <v>447</v>
      </c>
      <c r="F92" s="234" t="s">
        <v>448</v>
      </c>
      <c r="G92" s="235" t="s">
        <v>134</v>
      </c>
      <c r="H92" s="236">
        <v>1</v>
      </c>
      <c r="I92" s="237"/>
      <c r="J92" s="238">
        <f>ROUND(I92*H92,2)</f>
        <v>0</v>
      </c>
      <c r="K92" s="234" t="s">
        <v>21</v>
      </c>
      <c r="L92" s="69"/>
      <c r="M92" s="239" t="s">
        <v>21</v>
      </c>
      <c r="N92" s="240" t="s">
        <v>40</v>
      </c>
      <c r="O92" s="44"/>
      <c r="P92" s="241">
        <f>O92*H92</f>
        <v>0</v>
      </c>
      <c r="Q92" s="241">
        <v>0</v>
      </c>
      <c r="R92" s="241">
        <f>Q92*H92</f>
        <v>0</v>
      </c>
      <c r="S92" s="241">
        <v>0</v>
      </c>
      <c r="T92" s="242">
        <f>S92*H92</f>
        <v>0</v>
      </c>
      <c r="AR92" s="21" t="s">
        <v>135</v>
      </c>
      <c r="AT92" s="21" t="s">
        <v>131</v>
      </c>
      <c r="AU92" s="21" t="s">
        <v>79</v>
      </c>
      <c r="AY92" s="21" t="s">
        <v>128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21" t="s">
        <v>76</v>
      </c>
      <c r="BK92" s="243">
        <f>ROUND(I92*H92,2)</f>
        <v>0</v>
      </c>
      <c r="BL92" s="21" t="s">
        <v>135</v>
      </c>
      <c r="BM92" s="21" t="s">
        <v>449</v>
      </c>
    </row>
    <row r="93" s="1" customFormat="1" ht="16.5" customHeight="1">
      <c r="B93" s="43"/>
      <c r="C93" s="232" t="s">
        <v>151</v>
      </c>
      <c r="D93" s="232" t="s">
        <v>131</v>
      </c>
      <c r="E93" s="233" t="s">
        <v>450</v>
      </c>
      <c r="F93" s="234" t="s">
        <v>451</v>
      </c>
      <c r="G93" s="235" t="s">
        <v>134</v>
      </c>
      <c r="H93" s="236">
        <v>1</v>
      </c>
      <c r="I93" s="237"/>
      <c r="J93" s="238">
        <f>ROUND(I93*H93,2)</f>
        <v>0</v>
      </c>
      <c r="K93" s="234" t="s">
        <v>21</v>
      </c>
      <c r="L93" s="69"/>
      <c r="M93" s="239" t="s">
        <v>21</v>
      </c>
      <c r="N93" s="240" t="s">
        <v>40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135</v>
      </c>
      <c r="AT93" s="21" t="s">
        <v>131</v>
      </c>
      <c r="AU93" s="21" t="s">
        <v>79</v>
      </c>
      <c r="AY93" s="21" t="s">
        <v>128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76</v>
      </c>
      <c r="BK93" s="243">
        <f>ROUND(I93*H93,2)</f>
        <v>0</v>
      </c>
      <c r="BL93" s="21" t="s">
        <v>135</v>
      </c>
      <c r="BM93" s="21" t="s">
        <v>452</v>
      </c>
    </row>
    <row r="94" s="1" customFormat="1" ht="16.5" customHeight="1">
      <c r="B94" s="43"/>
      <c r="C94" s="232" t="s">
        <v>155</v>
      </c>
      <c r="D94" s="232" t="s">
        <v>131</v>
      </c>
      <c r="E94" s="233" t="s">
        <v>453</v>
      </c>
      <c r="F94" s="234" t="s">
        <v>454</v>
      </c>
      <c r="G94" s="235" t="s">
        <v>134</v>
      </c>
      <c r="H94" s="236">
        <v>1</v>
      </c>
      <c r="I94" s="237"/>
      <c r="J94" s="238">
        <f>ROUND(I94*H94,2)</f>
        <v>0</v>
      </c>
      <c r="K94" s="234" t="s">
        <v>21</v>
      </c>
      <c r="L94" s="69"/>
      <c r="M94" s="239" t="s">
        <v>21</v>
      </c>
      <c r="N94" s="240" t="s">
        <v>40</v>
      </c>
      <c r="O94" s="44"/>
      <c r="P94" s="241">
        <f>O94*H94</f>
        <v>0</v>
      </c>
      <c r="Q94" s="241">
        <v>0</v>
      </c>
      <c r="R94" s="241">
        <f>Q94*H94</f>
        <v>0</v>
      </c>
      <c r="S94" s="241">
        <v>0</v>
      </c>
      <c r="T94" s="242">
        <f>S94*H94</f>
        <v>0</v>
      </c>
      <c r="AR94" s="21" t="s">
        <v>135</v>
      </c>
      <c r="AT94" s="21" t="s">
        <v>131</v>
      </c>
      <c r="AU94" s="21" t="s">
        <v>79</v>
      </c>
      <c r="AY94" s="21" t="s">
        <v>128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21" t="s">
        <v>76</v>
      </c>
      <c r="BK94" s="243">
        <f>ROUND(I94*H94,2)</f>
        <v>0</v>
      </c>
      <c r="BL94" s="21" t="s">
        <v>135</v>
      </c>
      <c r="BM94" s="21" t="s">
        <v>455</v>
      </c>
    </row>
    <row r="95" s="1" customFormat="1" ht="16.5" customHeight="1">
      <c r="B95" s="43"/>
      <c r="C95" s="232" t="s">
        <v>159</v>
      </c>
      <c r="D95" s="232" t="s">
        <v>131</v>
      </c>
      <c r="E95" s="233" t="s">
        <v>456</v>
      </c>
      <c r="F95" s="234" t="s">
        <v>457</v>
      </c>
      <c r="G95" s="235" t="s">
        <v>134</v>
      </c>
      <c r="H95" s="236">
        <v>1</v>
      </c>
      <c r="I95" s="237"/>
      <c r="J95" s="238">
        <f>ROUND(I95*H95,2)</f>
        <v>0</v>
      </c>
      <c r="K95" s="234" t="s">
        <v>21</v>
      </c>
      <c r="L95" s="69"/>
      <c r="M95" s="239" t="s">
        <v>21</v>
      </c>
      <c r="N95" s="240" t="s">
        <v>40</v>
      </c>
      <c r="O95" s="44"/>
      <c r="P95" s="241">
        <f>O95*H95</f>
        <v>0</v>
      </c>
      <c r="Q95" s="241">
        <v>0</v>
      </c>
      <c r="R95" s="241">
        <f>Q95*H95</f>
        <v>0</v>
      </c>
      <c r="S95" s="241">
        <v>0</v>
      </c>
      <c r="T95" s="242">
        <f>S95*H95</f>
        <v>0</v>
      </c>
      <c r="AR95" s="21" t="s">
        <v>135</v>
      </c>
      <c r="AT95" s="21" t="s">
        <v>131</v>
      </c>
      <c r="AU95" s="21" t="s">
        <v>79</v>
      </c>
      <c r="AY95" s="21" t="s">
        <v>128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21" t="s">
        <v>76</v>
      </c>
      <c r="BK95" s="243">
        <f>ROUND(I95*H95,2)</f>
        <v>0</v>
      </c>
      <c r="BL95" s="21" t="s">
        <v>135</v>
      </c>
      <c r="BM95" s="21" t="s">
        <v>458</v>
      </c>
    </row>
    <row r="96" s="1" customFormat="1" ht="16.5" customHeight="1">
      <c r="B96" s="43"/>
      <c r="C96" s="232" t="s">
        <v>163</v>
      </c>
      <c r="D96" s="232" t="s">
        <v>131</v>
      </c>
      <c r="E96" s="233" t="s">
        <v>459</v>
      </c>
      <c r="F96" s="234" t="s">
        <v>460</v>
      </c>
      <c r="G96" s="235" t="s">
        <v>134</v>
      </c>
      <c r="H96" s="236">
        <v>1</v>
      </c>
      <c r="I96" s="237"/>
      <c r="J96" s="238">
        <f>ROUND(I96*H96,2)</f>
        <v>0</v>
      </c>
      <c r="K96" s="234" t="s">
        <v>21</v>
      </c>
      <c r="L96" s="69"/>
      <c r="M96" s="239" t="s">
        <v>21</v>
      </c>
      <c r="N96" s="240" t="s">
        <v>40</v>
      </c>
      <c r="O96" s="44"/>
      <c r="P96" s="241">
        <f>O96*H96</f>
        <v>0</v>
      </c>
      <c r="Q96" s="241">
        <v>0</v>
      </c>
      <c r="R96" s="241">
        <f>Q96*H96</f>
        <v>0</v>
      </c>
      <c r="S96" s="241">
        <v>0</v>
      </c>
      <c r="T96" s="242">
        <f>S96*H96</f>
        <v>0</v>
      </c>
      <c r="AR96" s="21" t="s">
        <v>135</v>
      </c>
      <c r="AT96" s="21" t="s">
        <v>131</v>
      </c>
      <c r="AU96" s="21" t="s">
        <v>79</v>
      </c>
      <c r="AY96" s="21" t="s">
        <v>128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21" t="s">
        <v>76</v>
      </c>
      <c r="BK96" s="243">
        <f>ROUND(I96*H96,2)</f>
        <v>0</v>
      </c>
      <c r="BL96" s="21" t="s">
        <v>135</v>
      </c>
      <c r="BM96" s="21" t="s">
        <v>461</v>
      </c>
    </row>
    <row r="97" s="1" customFormat="1" ht="16.5" customHeight="1">
      <c r="B97" s="43"/>
      <c r="C97" s="232" t="s">
        <v>167</v>
      </c>
      <c r="D97" s="232" t="s">
        <v>131</v>
      </c>
      <c r="E97" s="233" t="s">
        <v>462</v>
      </c>
      <c r="F97" s="234" t="s">
        <v>463</v>
      </c>
      <c r="G97" s="235" t="s">
        <v>134</v>
      </c>
      <c r="H97" s="236">
        <v>1</v>
      </c>
      <c r="I97" s="237"/>
      <c r="J97" s="238">
        <f>ROUND(I97*H97,2)</f>
        <v>0</v>
      </c>
      <c r="K97" s="234" t="s">
        <v>21</v>
      </c>
      <c r="L97" s="69"/>
      <c r="M97" s="239" t="s">
        <v>21</v>
      </c>
      <c r="N97" s="240" t="s">
        <v>40</v>
      </c>
      <c r="O97" s="44"/>
      <c r="P97" s="241">
        <f>O97*H97</f>
        <v>0</v>
      </c>
      <c r="Q97" s="241">
        <v>0</v>
      </c>
      <c r="R97" s="241">
        <f>Q97*H97</f>
        <v>0</v>
      </c>
      <c r="S97" s="241">
        <v>0</v>
      </c>
      <c r="T97" s="242">
        <f>S97*H97</f>
        <v>0</v>
      </c>
      <c r="AR97" s="21" t="s">
        <v>135</v>
      </c>
      <c r="AT97" s="21" t="s">
        <v>131</v>
      </c>
      <c r="AU97" s="21" t="s">
        <v>79</v>
      </c>
      <c r="AY97" s="21" t="s">
        <v>128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21" t="s">
        <v>76</v>
      </c>
      <c r="BK97" s="243">
        <f>ROUND(I97*H97,2)</f>
        <v>0</v>
      </c>
      <c r="BL97" s="21" t="s">
        <v>135</v>
      </c>
      <c r="BM97" s="21" t="s">
        <v>464</v>
      </c>
    </row>
    <row r="98" s="1" customFormat="1" ht="16.5" customHeight="1">
      <c r="B98" s="43"/>
      <c r="C98" s="232" t="s">
        <v>172</v>
      </c>
      <c r="D98" s="232" t="s">
        <v>131</v>
      </c>
      <c r="E98" s="233" t="s">
        <v>465</v>
      </c>
      <c r="F98" s="234" t="s">
        <v>466</v>
      </c>
      <c r="G98" s="235" t="s">
        <v>134</v>
      </c>
      <c r="H98" s="236">
        <v>1</v>
      </c>
      <c r="I98" s="237"/>
      <c r="J98" s="238">
        <f>ROUND(I98*H98,2)</f>
        <v>0</v>
      </c>
      <c r="K98" s="234" t="s">
        <v>21</v>
      </c>
      <c r="L98" s="69"/>
      <c r="M98" s="239" t="s">
        <v>21</v>
      </c>
      <c r="N98" s="240" t="s">
        <v>40</v>
      </c>
      <c r="O98" s="44"/>
      <c r="P98" s="241">
        <f>O98*H98</f>
        <v>0</v>
      </c>
      <c r="Q98" s="241">
        <v>0</v>
      </c>
      <c r="R98" s="241">
        <f>Q98*H98</f>
        <v>0</v>
      </c>
      <c r="S98" s="241">
        <v>0</v>
      </c>
      <c r="T98" s="242">
        <f>S98*H98</f>
        <v>0</v>
      </c>
      <c r="AR98" s="21" t="s">
        <v>135</v>
      </c>
      <c r="AT98" s="21" t="s">
        <v>131</v>
      </c>
      <c r="AU98" s="21" t="s">
        <v>79</v>
      </c>
      <c r="AY98" s="21" t="s">
        <v>128</v>
      </c>
      <c r="BE98" s="243">
        <f>IF(N98="základní",J98,0)</f>
        <v>0</v>
      </c>
      <c r="BF98" s="243">
        <f>IF(N98="snížená",J98,0)</f>
        <v>0</v>
      </c>
      <c r="BG98" s="243">
        <f>IF(N98="zákl. přenesená",J98,0)</f>
        <v>0</v>
      </c>
      <c r="BH98" s="243">
        <f>IF(N98="sníž. přenesená",J98,0)</f>
        <v>0</v>
      </c>
      <c r="BI98" s="243">
        <f>IF(N98="nulová",J98,0)</f>
        <v>0</v>
      </c>
      <c r="BJ98" s="21" t="s">
        <v>76</v>
      </c>
      <c r="BK98" s="243">
        <f>ROUND(I98*H98,2)</f>
        <v>0</v>
      </c>
      <c r="BL98" s="21" t="s">
        <v>135</v>
      </c>
      <c r="BM98" s="21" t="s">
        <v>467</v>
      </c>
    </row>
    <row r="99" s="1" customFormat="1" ht="16.5" customHeight="1">
      <c r="B99" s="43"/>
      <c r="C99" s="232" t="s">
        <v>176</v>
      </c>
      <c r="D99" s="232" t="s">
        <v>131</v>
      </c>
      <c r="E99" s="233" t="s">
        <v>468</v>
      </c>
      <c r="F99" s="234" t="s">
        <v>469</v>
      </c>
      <c r="G99" s="235" t="s">
        <v>134</v>
      </c>
      <c r="H99" s="236">
        <v>1</v>
      </c>
      <c r="I99" s="237"/>
      <c r="J99" s="238">
        <f>ROUND(I99*H99,2)</f>
        <v>0</v>
      </c>
      <c r="K99" s="234" t="s">
        <v>21</v>
      </c>
      <c r="L99" s="69"/>
      <c r="M99" s="239" t="s">
        <v>21</v>
      </c>
      <c r="N99" s="240" t="s">
        <v>40</v>
      </c>
      <c r="O99" s="44"/>
      <c r="P99" s="241">
        <f>O99*H99</f>
        <v>0</v>
      </c>
      <c r="Q99" s="241">
        <v>0</v>
      </c>
      <c r="R99" s="241">
        <f>Q99*H99</f>
        <v>0</v>
      </c>
      <c r="S99" s="241">
        <v>0</v>
      </c>
      <c r="T99" s="242">
        <f>S99*H99</f>
        <v>0</v>
      </c>
      <c r="AR99" s="21" t="s">
        <v>135</v>
      </c>
      <c r="AT99" s="21" t="s">
        <v>131</v>
      </c>
      <c r="AU99" s="21" t="s">
        <v>79</v>
      </c>
      <c r="AY99" s="21" t="s">
        <v>128</v>
      </c>
      <c r="BE99" s="243">
        <f>IF(N99="základní",J99,0)</f>
        <v>0</v>
      </c>
      <c r="BF99" s="243">
        <f>IF(N99="snížená",J99,0)</f>
        <v>0</v>
      </c>
      <c r="BG99" s="243">
        <f>IF(N99="zákl. přenesená",J99,0)</f>
        <v>0</v>
      </c>
      <c r="BH99" s="243">
        <f>IF(N99="sníž. přenesená",J99,0)</f>
        <v>0</v>
      </c>
      <c r="BI99" s="243">
        <f>IF(N99="nulová",J99,0)</f>
        <v>0</v>
      </c>
      <c r="BJ99" s="21" t="s">
        <v>76</v>
      </c>
      <c r="BK99" s="243">
        <f>ROUND(I99*H99,2)</f>
        <v>0</v>
      </c>
      <c r="BL99" s="21" t="s">
        <v>135</v>
      </c>
      <c r="BM99" s="21" t="s">
        <v>470</v>
      </c>
    </row>
    <row r="100" s="1" customFormat="1" ht="16.5" customHeight="1">
      <c r="B100" s="43"/>
      <c r="C100" s="232" t="s">
        <v>180</v>
      </c>
      <c r="D100" s="232" t="s">
        <v>131</v>
      </c>
      <c r="E100" s="233" t="s">
        <v>471</v>
      </c>
      <c r="F100" s="234" t="s">
        <v>472</v>
      </c>
      <c r="G100" s="235" t="s">
        <v>134</v>
      </c>
      <c r="H100" s="236">
        <v>1</v>
      </c>
      <c r="I100" s="237"/>
      <c r="J100" s="238">
        <f>ROUND(I100*H100,2)</f>
        <v>0</v>
      </c>
      <c r="K100" s="234" t="s">
        <v>21</v>
      </c>
      <c r="L100" s="69"/>
      <c r="M100" s="239" t="s">
        <v>21</v>
      </c>
      <c r="N100" s="240" t="s">
        <v>40</v>
      </c>
      <c r="O100" s="44"/>
      <c r="P100" s="241">
        <f>O100*H100</f>
        <v>0</v>
      </c>
      <c r="Q100" s="241">
        <v>0</v>
      </c>
      <c r="R100" s="241">
        <f>Q100*H100</f>
        <v>0</v>
      </c>
      <c r="S100" s="241">
        <v>0</v>
      </c>
      <c r="T100" s="242">
        <f>S100*H100</f>
        <v>0</v>
      </c>
      <c r="AR100" s="21" t="s">
        <v>135</v>
      </c>
      <c r="AT100" s="21" t="s">
        <v>131</v>
      </c>
      <c r="AU100" s="21" t="s">
        <v>79</v>
      </c>
      <c r="AY100" s="21" t="s">
        <v>128</v>
      </c>
      <c r="BE100" s="243">
        <f>IF(N100="základní",J100,0)</f>
        <v>0</v>
      </c>
      <c r="BF100" s="243">
        <f>IF(N100="snížená",J100,0)</f>
        <v>0</v>
      </c>
      <c r="BG100" s="243">
        <f>IF(N100="zákl. přenesená",J100,0)</f>
        <v>0</v>
      </c>
      <c r="BH100" s="243">
        <f>IF(N100="sníž. přenesená",J100,0)</f>
        <v>0</v>
      </c>
      <c r="BI100" s="243">
        <f>IF(N100="nulová",J100,0)</f>
        <v>0</v>
      </c>
      <c r="BJ100" s="21" t="s">
        <v>76</v>
      </c>
      <c r="BK100" s="243">
        <f>ROUND(I100*H100,2)</f>
        <v>0</v>
      </c>
      <c r="BL100" s="21" t="s">
        <v>135</v>
      </c>
      <c r="BM100" s="21" t="s">
        <v>473</v>
      </c>
    </row>
    <row r="101" s="1" customFormat="1" ht="16.5" customHeight="1">
      <c r="B101" s="43"/>
      <c r="C101" s="232" t="s">
        <v>184</v>
      </c>
      <c r="D101" s="232" t="s">
        <v>131</v>
      </c>
      <c r="E101" s="233" t="s">
        <v>474</v>
      </c>
      <c r="F101" s="234" t="s">
        <v>475</v>
      </c>
      <c r="G101" s="235" t="s">
        <v>134</v>
      </c>
      <c r="H101" s="236">
        <v>1</v>
      </c>
      <c r="I101" s="237"/>
      <c r="J101" s="238">
        <f>ROUND(I101*H101,2)</f>
        <v>0</v>
      </c>
      <c r="K101" s="234" t="s">
        <v>21</v>
      </c>
      <c r="L101" s="69"/>
      <c r="M101" s="239" t="s">
        <v>21</v>
      </c>
      <c r="N101" s="240" t="s">
        <v>40</v>
      </c>
      <c r="O101" s="44"/>
      <c r="P101" s="241">
        <f>O101*H101</f>
        <v>0</v>
      </c>
      <c r="Q101" s="241">
        <v>0</v>
      </c>
      <c r="R101" s="241">
        <f>Q101*H101</f>
        <v>0</v>
      </c>
      <c r="S101" s="241">
        <v>0</v>
      </c>
      <c r="T101" s="242">
        <f>S101*H101</f>
        <v>0</v>
      </c>
      <c r="AR101" s="21" t="s">
        <v>135</v>
      </c>
      <c r="AT101" s="21" t="s">
        <v>131</v>
      </c>
      <c r="AU101" s="21" t="s">
        <v>79</v>
      </c>
      <c r="AY101" s="21" t="s">
        <v>128</v>
      </c>
      <c r="BE101" s="243">
        <f>IF(N101="základní",J101,0)</f>
        <v>0</v>
      </c>
      <c r="BF101" s="243">
        <f>IF(N101="snížená",J101,0)</f>
        <v>0</v>
      </c>
      <c r="BG101" s="243">
        <f>IF(N101="zákl. přenesená",J101,0)</f>
        <v>0</v>
      </c>
      <c r="BH101" s="243">
        <f>IF(N101="sníž. přenesená",J101,0)</f>
        <v>0</v>
      </c>
      <c r="BI101" s="243">
        <f>IF(N101="nulová",J101,0)</f>
        <v>0</v>
      </c>
      <c r="BJ101" s="21" t="s">
        <v>76</v>
      </c>
      <c r="BK101" s="243">
        <f>ROUND(I101*H101,2)</f>
        <v>0</v>
      </c>
      <c r="BL101" s="21" t="s">
        <v>135</v>
      </c>
      <c r="BM101" s="21" t="s">
        <v>476</v>
      </c>
    </row>
    <row r="102" s="1" customFormat="1" ht="16.5" customHeight="1">
      <c r="B102" s="43"/>
      <c r="C102" s="232" t="s">
        <v>10</v>
      </c>
      <c r="D102" s="232" t="s">
        <v>131</v>
      </c>
      <c r="E102" s="233" t="s">
        <v>477</v>
      </c>
      <c r="F102" s="234" t="s">
        <v>478</v>
      </c>
      <c r="G102" s="235" t="s">
        <v>134</v>
      </c>
      <c r="H102" s="236">
        <v>1</v>
      </c>
      <c r="I102" s="237"/>
      <c r="J102" s="238">
        <f>ROUND(I102*H102,2)</f>
        <v>0</v>
      </c>
      <c r="K102" s="234" t="s">
        <v>21</v>
      </c>
      <c r="L102" s="69"/>
      <c r="M102" s="239" t="s">
        <v>21</v>
      </c>
      <c r="N102" s="240" t="s">
        <v>40</v>
      </c>
      <c r="O102" s="44"/>
      <c r="P102" s="241">
        <f>O102*H102</f>
        <v>0</v>
      </c>
      <c r="Q102" s="241">
        <v>0</v>
      </c>
      <c r="R102" s="241">
        <f>Q102*H102</f>
        <v>0</v>
      </c>
      <c r="S102" s="241">
        <v>0</v>
      </c>
      <c r="T102" s="242">
        <f>S102*H102</f>
        <v>0</v>
      </c>
      <c r="AR102" s="21" t="s">
        <v>135</v>
      </c>
      <c r="AT102" s="21" t="s">
        <v>131</v>
      </c>
      <c r="AU102" s="21" t="s">
        <v>79</v>
      </c>
      <c r="AY102" s="21" t="s">
        <v>128</v>
      </c>
      <c r="BE102" s="243">
        <f>IF(N102="základní",J102,0)</f>
        <v>0</v>
      </c>
      <c r="BF102" s="243">
        <f>IF(N102="snížená",J102,0)</f>
        <v>0</v>
      </c>
      <c r="BG102" s="243">
        <f>IF(N102="zákl. přenesená",J102,0)</f>
        <v>0</v>
      </c>
      <c r="BH102" s="243">
        <f>IF(N102="sníž. přenesená",J102,0)</f>
        <v>0</v>
      </c>
      <c r="BI102" s="243">
        <f>IF(N102="nulová",J102,0)</f>
        <v>0</v>
      </c>
      <c r="BJ102" s="21" t="s">
        <v>76</v>
      </c>
      <c r="BK102" s="243">
        <f>ROUND(I102*H102,2)</f>
        <v>0</v>
      </c>
      <c r="BL102" s="21" t="s">
        <v>135</v>
      </c>
      <c r="BM102" s="21" t="s">
        <v>479</v>
      </c>
    </row>
    <row r="103" s="1" customFormat="1" ht="16.5" customHeight="1">
      <c r="B103" s="43"/>
      <c r="C103" s="232" t="s">
        <v>191</v>
      </c>
      <c r="D103" s="232" t="s">
        <v>131</v>
      </c>
      <c r="E103" s="233" t="s">
        <v>480</v>
      </c>
      <c r="F103" s="234" t="s">
        <v>481</v>
      </c>
      <c r="G103" s="235" t="s">
        <v>482</v>
      </c>
      <c r="H103" s="236">
        <v>1</v>
      </c>
      <c r="I103" s="237"/>
      <c r="J103" s="238">
        <f>ROUND(I103*H103,2)</f>
        <v>0</v>
      </c>
      <c r="K103" s="234" t="s">
        <v>21</v>
      </c>
      <c r="L103" s="69"/>
      <c r="M103" s="239" t="s">
        <v>21</v>
      </c>
      <c r="N103" s="240" t="s">
        <v>40</v>
      </c>
      <c r="O103" s="44"/>
      <c r="P103" s="241">
        <f>O103*H103</f>
        <v>0</v>
      </c>
      <c r="Q103" s="241">
        <v>0</v>
      </c>
      <c r="R103" s="241">
        <f>Q103*H103</f>
        <v>0</v>
      </c>
      <c r="S103" s="241">
        <v>0</v>
      </c>
      <c r="T103" s="242">
        <f>S103*H103</f>
        <v>0</v>
      </c>
      <c r="AR103" s="21" t="s">
        <v>135</v>
      </c>
      <c r="AT103" s="21" t="s">
        <v>131</v>
      </c>
      <c r="AU103" s="21" t="s">
        <v>79</v>
      </c>
      <c r="AY103" s="21" t="s">
        <v>128</v>
      </c>
      <c r="BE103" s="243">
        <f>IF(N103="základní",J103,0)</f>
        <v>0</v>
      </c>
      <c r="BF103" s="243">
        <f>IF(N103="snížená",J103,0)</f>
        <v>0</v>
      </c>
      <c r="BG103" s="243">
        <f>IF(N103="zákl. přenesená",J103,0)</f>
        <v>0</v>
      </c>
      <c r="BH103" s="243">
        <f>IF(N103="sníž. přenesená",J103,0)</f>
        <v>0</v>
      </c>
      <c r="BI103" s="243">
        <f>IF(N103="nulová",J103,0)</f>
        <v>0</v>
      </c>
      <c r="BJ103" s="21" t="s">
        <v>76</v>
      </c>
      <c r="BK103" s="243">
        <f>ROUND(I103*H103,2)</f>
        <v>0</v>
      </c>
      <c r="BL103" s="21" t="s">
        <v>135</v>
      </c>
      <c r="BM103" s="21" t="s">
        <v>483</v>
      </c>
    </row>
    <row r="104" s="1" customFormat="1" ht="16.5" customHeight="1">
      <c r="B104" s="43"/>
      <c r="C104" s="232" t="s">
        <v>195</v>
      </c>
      <c r="D104" s="232" t="s">
        <v>131</v>
      </c>
      <c r="E104" s="233" t="s">
        <v>484</v>
      </c>
      <c r="F104" s="234" t="s">
        <v>485</v>
      </c>
      <c r="G104" s="235" t="s">
        <v>482</v>
      </c>
      <c r="H104" s="236">
        <v>1</v>
      </c>
      <c r="I104" s="237"/>
      <c r="J104" s="238">
        <f>ROUND(I104*H104,2)</f>
        <v>0</v>
      </c>
      <c r="K104" s="234" t="s">
        <v>21</v>
      </c>
      <c r="L104" s="69"/>
      <c r="M104" s="239" t="s">
        <v>21</v>
      </c>
      <c r="N104" s="240" t="s">
        <v>40</v>
      </c>
      <c r="O104" s="44"/>
      <c r="P104" s="241">
        <f>O104*H104</f>
        <v>0</v>
      </c>
      <c r="Q104" s="241">
        <v>0</v>
      </c>
      <c r="R104" s="241">
        <f>Q104*H104</f>
        <v>0</v>
      </c>
      <c r="S104" s="241">
        <v>0</v>
      </c>
      <c r="T104" s="242">
        <f>S104*H104</f>
        <v>0</v>
      </c>
      <c r="AR104" s="21" t="s">
        <v>135</v>
      </c>
      <c r="AT104" s="21" t="s">
        <v>131</v>
      </c>
      <c r="AU104" s="21" t="s">
        <v>79</v>
      </c>
      <c r="AY104" s="21" t="s">
        <v>128</v>
      </c>
      <c r="BE104" s="243">
        <f>IF(N104="základní",J104,0)</f>
        <v>0</v>
      </c>
      <c r="BF104" s="243">
        <f>IF(N104="snížená",J104,0)</f>
        <v>0</v>
      </c>
      <c r="BG104" s="243">
        <f>IF(N104="zákl. přenesená",J104,0)</f>
        <v>0</v>
      </c>
      <c r="BH104" s="243">
        <f>IF(N104="sníž. přenesená",J104,0)</f>
        <v>0</v>
      </c>
      <c r="BI104" s="243">
        <f>IF(N104="nulová",J104,0)</f>
        <v>0</v>
      </c>
      <c r="BJ104" s="21" t="s">
        <v>76</v>
      </c>
      <c r="BK104" s="243">
        <f>ROUND(I104*H104,2)</f>
        <v>0</v>
      </c>
      <c r="BL104" s="21" t="s">
        <v>135</v>
      </c>
      <c r="BM104" s="21" t="s">
        <v>486</v>
      </c>
    </row>
    <row r="105" s="1" customFormat="1" ht="16.5" customHeight="1">
      <c r="B105" s="43"/>
      <c r="C105" s="232" t="s">
        <v>199</v>
      </c>
      <c r="D105" s="232" t="s">
        <v>131</v>
      </c>
      <c r="E105" s="233" t="s">
        <v>487</v>
      </c>
      <c r="F105" s="234" t="s">
        <v>488</v>
      </c>
      <c r="G105" s="235" t="s">
        <v>482</v>
      </c>
      <c r="H105" s="236">
        <v>1</v>
      </c>
      <c r="I105" s="237"/>
      <c r="J105" s="238">
        <f>ROUND(I105*H105,2)</f>
        <v>0</v>
      </c>
      <c r="K105" s="234" t="s">
        <v>21</v>
      </c>
      <c r="L105" s="69"/>
      <c r="M105" s="239" t="s">
        <v>21</v>
      </c>
      <c r="N105" s="240" t="s">
        <v>40</v>
      </c>
      <c r="O105" s="44"/>
      <c r="P105" s="241">
        <f>O105*H105</f>
        <v>0</v>
      </c>
      <c r="Q105" s="241">
        <v>0</v>
      </c>
      <c r="R105" s="241">
        <f>Q105*H105</f>
        <v>0</v>
      </c>
      <c r="S105" s="241">
        <v>0</v>
      </c>
      <c r="T105" s="242">
        <f>S105*H105</f>
        <v>0</v>
      </c>
      <c r="AR105" s="21" t="s">
        <v>135</v>
      </c>
      <c r="AT105" s="21" t="s">
        <v>131</v>
      </c>
      <c r="AU105" s="21" t="s">
        <v>79</v>
      </c>
      <c r="AY105" s="21" t="s">
        <v>128</v>
      </c>
      <c r="BE105" s="243">
        <f>IF(N105="základní",J105,0)</f>
        <v>0</v>
      </c>
      <c r="BF105" s="243">
        <f>IF(N105="snížená",J105,0)</f>
        <v>0</v>
      </c>
      <c r="BG105" s="243">
        <f>IF(N105="zákl. přenesená",J105,0)</f>
        <v>0</v>
      </c>
      <c r="BH105" s="243">
        <f>IF(N105="sníž. přenesená",J105,0)</f>
        <v>0</v>
      </c>
      <c r="BI105" s="243">
        <f>IF(N105="nulová",J105,0)</f>
        <v>0</v>
      </c>
      <c r="BJ105" s="21" t="s">
        <v>76</v>
      </c>
      <c r="BK105" s="243">
        <f>ROUND(I105*H105,2)</f>
        <v>0</v>
      </c>
      <c r="BL105" s="21" t="s">
        <v>135</v>
      </c>
      <c r="BM105" s="21" t="s">
        <v>489</v>
      </c>
    </row>
    <row r="106" s="1" customFormat="1" ht="16.5" customHeight="1">
      <c r="B106" s="43"/>
      <c r="C106" s="232" t="s">
        <v>203</v>
      </c>
      <c r="D106" s="232" t="s">
        <v>131</v>
      </c>
      <c r="E106" s="233" t="s">
        <v>490</v>
      </c>
      <c r="F106" s="234" t="s">
        <v>491</v>
      </c>
      <c r="G106" s="235" t="s">
        <v>134</v>
      </c>
      <c r="H106" s="236">
        <v>1</v>
      </c>
      <c r="I106" s="237"/>
      <c r="J106" s="238">
        <f>ROUND(I106*H106,2)</f>
        <v>0</v>
      </c>
      <c r="K106" s="234" t="s">
        <v>21</v>
      </c>
      <c r="L106" s="69"/>
      <c r="M106" s="239" t="s">
        <v>21</v>
      </c>
      <c r="N106" s="240" t="s">
        <v>40</v>
      </c>
      <c r="O106" s="44"/>
      <c r="P106" s="241">
        <f>O106*H106</f>
        <v>0</v>
      </c>
      <c r="Q106" s="241">
        <v>0</v>
      </c>
      <c r="R106" s="241">
        <f>Q106*H106</f>
        <v>0</v>
      </c>
      <c r="S106" s="241">
        <v>0</v>
      </c>
      <c r="T106" s="242">
        <f>S106*H106</f>
        <v>0</v>
      </c>
      <c r="AR106" s="21" t="s">
        <v>135</v>
      </c>
      <c r="AT106" s="21" t="s">
        <v>131</v>
      </c>
      <c r="AU106" s="21" t="s">
        <v>79</v>
      </c>
      <c r="AY106" s="21" t="s">
        <v>128</v>
      </c>
      <c r="BE106" s="243">
        <f>IF(N106="základní",J106,0)</f>
        <v>0</v>
      </c>
      <c r="BF106" s="243">
        <f>IF(N106="snížená",J106,0)</f>
        <v>0</v>
      </c>
      <c r="BG106" s="243">
        <f>IF(N106="zákl. přenesená",J106,0)</f>
        <v>0</v>
      </c>
      <c r="BH106" s="243">
        <f>IF(N106="sníž. přenesená",J106,0)</f>
        <v>0</v>
      </c>
      <c r="BI106" s="243">
        <f>IF(N106="nulová",J106,0)</f>
        <v>0</v>
      </c>
      <c r="BJ106" s="21" t="s">
        <v>76</v>
      </c>
      <c r="BK106" s="243">
        <f>ROUND(I106*H106,2)</f>
        <v>0</v>
      </c>
      <c r="BL106" s="21" t="s">
        <v>135</v>
      </c>
      <c r="BM106" s="21" t="s">
        <v>492</v>
      </c>
    </row>
    <row r="107" s="1" customFormat="1" ht="16.5" customHeight="1">
      <c r="B107" s="43"/>
      <c r="C107" s="232" t="s">
        <v>207</v>
      </c>
      <c r="D107" s="232" t="s">
        <v>131</v>
      </c>
      <c r="E107" s="233" t="s">
        <v>493</v>
      </c>
      <c r="F107" s="234" t="s">
        <v>494</v>
      </c>
      <c r="G107" s="235" t="s">
        <v>134</v>
      </c>
      <c r="H107" s="236">
        <v>1</v>
      </c>
      <c r="I107" s="237"/>
      <c r="J107" s="238">
        <f>ROUND(I107*H107,2)</f>
        <v>0</v>
      </c>
      <c r="K107" s="234" t="s">
        <v>21</v>
      </c>
      <c r="L107" s="69"/>
      <c r="M107" s="239" t="s">
        <v>21</v>
      </c>
      <c r="N107" s="240" t="s">
        <v>40</v>
      </c>
      <c r="O107" s="44"/>
      <c r="P107" s="241">
        <f>O107*H107</f>
        <v>0</v>
      </c>
      <c r="Q107" s="241">
        <v>0</v>
      </c>
      <c r="R107" s="241">
        <f>Q107*H107</f>
        <v>0</v>
      </c>
      <c r="S107" s="241">
        <v>0</v>
      </c>
      <c r="T107" s="242">
        <f>S107*H107</f>
        <v>0</v>
      </c>
      <c r="AR107" s="21" t="s">
        <v>135</v>
      </c>
      <c r="AT107" s="21" t="s">
        <v>131</v>
      </c>
      <c r="AU107" s="21" t="s">
        <v>79</v>
      </c>
      <c r="AY107" s="21" t="s">
        <v>128</v>
      </c>
      <c r="BE107" s="243">
        <f>IF(N107="základní",J107,0)</f>
        <v>0</v>
      </c>
      <c r="BF107" s="243">
        <f>IF(N107="snížená",J107,0)</f>
        <v>0</v>
      </c>
      <c r="BG107" s="243">
        <f>IF(N107="zákl. přenesená",J107,0)</f>
        <v>0</v>
      </c>
      <c r="BH107" s="243">
        <f>IF(N107="sníž. přenesená",J107,0)</f>
        <v>0</v>
      </c>
      <c r="BI107" s="243">
        <f>IF(N107="nulová",J107,0)</f>
        <v>0</v>
      </c>
      <c r="BJ107" s="21" t="s">
        <v>76</v>
      </c>
      <c r="BK107" s="243">
        <f>ROUND(I107*H107,2)</f>
        <v>0</v>
      </c>
      <c r="BL107" s="21" t="s">
        <v>135</v>
      </c>
      <c r="BM107" s="21" t="s">
        <v>495</v>
      </c>
    </row>
    <row r="108" s="1" customFormat="1" ht="16.5" customHeight="1">
      <c r="B108" s="43"/>
      <c r="C108" s="232" t="s">
        <v>9</v>
      </c>
      <c r="D108" s="232" t="s">
        <v>131</v>
      </c>
      <c r="E108" s="233" t="s">
        <v>496</v>
      </c>
      <c r="F108" s="234" t="s">
        <v>497</v>
      </c>
      <c r="G108" s="235" t="s">
        <v>134</v>
      </c>
      <c r="H108" s="236">
        <v>1</v>
      </c>
      <c r="I108" s="237"/>
      <c r="J108" s="238">
        <f>ROUND(I108*H108,2)</f>
        <v>0</v>
      </c>
      <c r="K108" s="234" t="s">
        <v>21</v>
      </c>
      <c r="L108" s="69"/>
      <c r="M108" s="239" t="s">
        <v>21</v>
      </c>
      <c r="N108" s="240" t="s">
        <v>40</v>
      </c>
      <c r="O108" s="44"/>
      <c r="P108" s="241">
        <f>O108*H108</f>
        <v>0</v>
      </c>
      <c r="Q108" s="241">
        <v>0</v>
      </c>
      <c r="R108" s="241">
        <f>Q108*H108</f>
        <v>0</v>
      </c>
      <c r="S108" s="241">
        <v>0</v>
      </c>
      <c r="T108" s="242">
        <f>S108*H108</f>
        <v>0</v>
      </c>
      <c r="AR108" s="21" t="s">
        <v>135</v>
      </c>
      <c r="AT108" s="21" t="s">
        <v>131</v>
      </c>
      <c r="AU108" s="21" t="s">
        <v>79</v>
      </c>
      <c r="AY108" s="21" t="s">
        <v>128</v>
      </c>
      <c r="BE108" s="243">
        <f>IF(N108="základní",J108,0)</f>
        <v>0</v>
      </c>
      <c r="BF108" s="243">
        <f>IF(N108="snížená",J108,0)</f>
        <v>0</v>
      </c>
      <c r="BG108" s="243">
        <f>IF(N108="zákl. přenesená",J108,0)</f>
        <v>0</v>
      </c>
      <c r="BH108" s="243">
        <f>IF(N108="sníž. přenesená",J108,0)</f>
        <v>0</v>
      </c>
      <c r="BI108" s="243">
        <f>IF(N108="nulová",J108,0)</f>
        <v>0</v>
      </c>
      <c r="BJ108" s="21" t="s">
        <v>76</v>
      </c>
      <c r="BK108" s="243">
        <f>ROUND(I108*H108,2)</f>
        <v>0</v>
      </c>
      <c r="BL108" s="21" t="s">
        <v>135</v>
      </c>
      <c r="BM108" s="21" t="s">
        <v>498</v>
      </c>
    </row>
    <row r="109" s="1" customFormat="1" ht="16.5" customHeight="1">
      <c r="B109" s="43"/>
      <c r="C109" s="232" t="s">
        <v>214</v>
      </c>
      <c r="D109" s="232" t="s">
        <v>131</v>
      </c>
      <c r="E109" s="233" t="s">
        <v>499</v>
      </c>
      <c r="F109" s="234" t="s">
        <v>500</v>
      </c>
      <c r="G109" s="235" t="s">
        <v>482</v>
      </c>
      <c r="H109" s="236">
        <v>1</v>
      </c>
      <c r="I109" s="237"/>
      <c r="J109" s="238">
        <f>ROUND(I109*H109,2)</f>
        <v>0</v>
      </c>
      <c r="K109" s="234" t="s">
        <v>21</v>
      </c>
      <c r="L109" s="69"/>
      <c r="M109" s="239" t="s">
        <v>21</v>
      </c>
      <c r="N109" s="240" t="s">
        <v>40</v>
      </c>
      <c r="O109" s="44"/>
      <c r="P109" s="241">
        <f>O109*H109</f>
        <v>0</v>
      </c>
      <c r="Q109" s="241">
        <v>0</v>
      </c>
      <c r="R109" s="241">
        <f>Q109*H109</f>
        <v>0</v>
      </c>
      <c r="S109" s="241">
        <v>0</v>
      </c>
      <c r="T109" s="242">
        <f>S109*H109</f>
        <v>0</v>
      </c>
      <c r="AR109" s="21" t="s">
        <v>135</v>
      </c>
      <c r="AT109" s="21" t="s">
        <v>131</v>
      </c>
      <c r="AU109" s="21" t="s">
        <v>79</v>
      </c>
      <c r="AY109" s="21" t="s">
        <v>128</v>
      </c>
      <c r="BE109" s="243">
        <f>IF(N109="základní",J109,0)</f>
        <v>0</v>
      </c>
      <c r="BF109" s="243">
        <f>IF(N109="snížená",J109,0)</f>
        <v>0</v>
      </c>
      <c r="BG109" s="243">
        <f>IF(N109="zákl. přenesená",J109,0)</f>
        <v>0</v>
      </c>
      <c r="BH109" s="243">
        <f>IF(N109="sníž. přenesená",J109,0)</f>
        <v>0</v>
      </c>
      <c r="BI109" s="243">
        <f>IF(N109="nulová",J109,0)</f>
        <v>0</v>
      </c>
      <c r="BJ109" s="21" t="s">
        <v>76</v>
      </c>
      <c r="BK109" s="243">
        <f>ROUND(I109*H109,2)</f>
        <v>0</v>
      </c>
      <c r="BL109" s="21" t="s">
        <v>135</v>
      </c>
      <c r="BM109" s="21" t="s">
        <v>501</v>
      </c>
    </row>
    <row r="110" s="1" customFormat="1" ht="16.5" customHeight="1">
      <c r="B110" s="43"/>
      <c r="C110" s="232" t="s">
        <v>218</v>
      </c>
      <c r="D110" s="232" t="s">
        <v>131</v>
      </c>
      <c r="E110" s="233" t="s">
        <v>502</v>
      </c>
      <c r="F110" s="234" t="s">
        <v>503</v>
      </c>
      <c r="G110" s="235" t="s">
        <v>482</v>
      </c>
      <c r="H110" s="236">
        <v>1</v>
      </c>
      <c r="I110" s="237"/>
      <c r="J110" s="238">
        <f>ROUND(I110*H110,2)</f>
        <v>0</v>
      </c>
      <c r="K110" s="234" t="s">
        <v>21</v>
      </c>
      <c r="L110" s="69"/>
      <c r="M110" s="239" t="s">
        <v>21</v>
      </c>
      <c r="N110" s="240" t="s">
        <v>40</v>
      </c>
      <c r="O110" s="44"/>
      <c r="P110" s="241">
        <f>O110*H110</f>
        <v>0</v>
      </c>
      <c r="Q110" s="241">
        <v>0</v>
      </c>
      <c r="R110" s="241">
        <f>Q110*H110</f>
        <v>0</v>
      </c>
      <c r="S110" s="241">
        <v>0</v>
      </c>
      <c r="T110" s="242">
        <f>S110*H110</f>
        <v>0</v>
      </c>
      <c r="AR110" s="21" t="s">
        <v>135</v>
      </c>
      <c r="AT110" s="21" t="s">
        <v>131</v>
      </c>
      <c r="AU110" s="21" t="s">
        <v>79</v>
      </c>
      <c r="AY110" s="21" t="s">
        <v>128</v>
      </c>
      <c r="BE110" s="243">
        <f>IF(N110="základní",J110,0)</f>
        <v>0</v>
      </c>
      <c r="BF110" s="243">
        <f>IF(N110="snížená",J110,0)</f>
        <v>0</v>
      </c>
      <c r="BG110" s="243">
        <f>IF(N110="zákl. přenesená",J110,0)</f>
        <v>0</v>
      </c>
      <c r="BH110" s="243">
        <f>IF(N110="sníž. přenesená",J110,0)</f>
        <v>0</v>
      </c>
      <c r="BI110" s="243">
        <f>IF(N110="nulová",J110,0)</f>
        <v>0</v>
      </c>
      <c r="BJ110" s="21" t="s">
        <v>76</v>
      </c>
      <c r="BK110" s="243">
        <f>ROUND(I110*H110,2)</f>
        <v>0</v>
      </c>
      <c r="BL110" s="21" t="s">
        <v>135</v>
      </c>
      <c r="BM110" s="21" t="s">
        <v>504</v>
      </c>
    </row>
    <row r="111" s="1" customFormat="1" ht="16.5" customHeight="1">
      <c r="B111" s="43"/>
      <c r="C111" s="232" t="s">
        <v>222</v>
      </c>
      <c r="D111" s="232" t="s">
        <v>131</v>
      </c>
      <c r="E111" s="233" t="s">
        <v>505</v>
      </c>
      <c r="F111" s="234" t="s">
        <v>506</v>
      </c>
      <c r="G111" s="235" t="s">
        <v>482</v>
      </c>
      <c r="H111" s="236">
        <v>1</v>
      </c>
      <c r="I111" s="237"/>
      <c r="J111" s="238">
        <f>ROUND(I111*H111,2)</f>
        <v>0</v>
      </c>
      <c r="K111" s="234" t="s">
        <v>21</v>
      </c>
      <c r="L111" s="69"/>
      <c r="M111" s="239" t="s">
        <v>21</v>
      </c>
      <c r="N111" s="240" t="s">
        <v>40</v>
      </c>
      <c r="O111" s="44"/>
      <c r="P111" s="241">
        <f>O111*H111</f>
        <v>0</v>
      </c>
      <c r="Q111" s="241">
        <v>0</v>
      </c>
      <c r="R111" s="241">
        <f>Q111*H111</f>
        <v>0</v>
      </c>
      <c r="S111" s="241">
        <v>0</v>
      </c>
      <c r="T111" s="242">
        <f>S111*H111</f>
        <v>0</v>
      </c>
      <c r="AR111" s="21" t="s">
        <v>135</v>
      </c>
      <c r="AT111" s="21" t="s">
        <v>131</v>
      </c>
      <c r="AU111" s="21" t="s">
        <v>79</v>
      </c>
      <c r="AY111" s="21" t="s">
        <v>128</v>
      </c>
      <c r="BE111" s="243">
        <f>IF(N111="základní",J111,0)</f>
        <v>0</v>
      </c>
      <c r="BF111" s="243">
        <f>IF(N111="snížená",J111,0)</f>
        <v>0</v>
      </c>
      <c r="BG111" s="243">
        <f>IF(N111="zákl. přenesená",J111,0)</f>
        <v>0</v>
      </c>
      <c r="BH111" s="243">
        <f>IF(N111="sníž. přenesená",J111,0)</f>
        <v>0</v>
      </c>
      <c r="BI111" s="243">
        <f>IF(N111="nulová",J111,0)</f>
        <v>0</v>
      </c>
      <c r="BJ111" s="21" t="s">
        <v>76</v>
      </c>
      <c r="BK111" s="243">
        <f>ROUND(I111*H111,2)</f>
        <v>0</v>
      </c>
      <c r="BL111" s="21" t="s">
        <v>135</v>
      </c>
      <c r="BM111" s="21" t="s">
        <v>507</v>
      </c>
    </row>
    <row r="112" s="11" customFormat="1" ht="29.88" customHeight="1">
      <c r="B112" s="216"/>
      <c r="C112" s="217"/>
      <c r="D112" s="218" t="s">
        <v>68</v>
      </c>
      <c r="E112" s="230" t="s">
        <v>508</v>
      </c>
      <c r="F112" s="230" t="s">
        <v>420</v>
      </c>
      <c r="G112" s="217"/>
      <c r="H112" s="217"/>
      <c r="I112" s="220"/>
      <c r="J112" s="231">
        <f>BK112</f>
        <v>0</v>
      </c>
      <c r="K112" s="217"/>
      <c r="L112" s="222"/>
      <c r="M112" s="223"/>
      <c r="N112" s="224"/>
      <c r="O112" s="224"/>
      <c r="P112" s="225">
        <f>P113</f>
        <v>0</v>
      </c>
      <c r="Q112" s="224"/>
      <c r="R112" s="225">
        <f>R113</f>
        <v>0</v>
      </c>
      <c r="S112" s="224"/>
      <c r="T112" s="226">
        <f>T113</f>
        <v>0</v>
      </c>
      <c r="AR112" s="227" t="s">
        <v>76</v>
      </c>
      <c r="AT112" s="228" t="s">
        <v>68</v>
      </c>
      <c r="AU112" s="228" t="s">
        <v>76</v>
      </c>
      <c r="AY112" s="227" t="s">
        <v>128</v>
      </c>
      <c r="BK112" s="229">
        <f>BK113</f>
        <v>0</v>
      </c>
    </row>
    <row r="113" s="1" customFormat="1" ht="16.5" customHeight="1">
      <c r="B113" s="43"/>
      <c r="C113" s="232" t="s">
        <v>226</v>
      </c>
      <c r="D113" s="232" t="s">
        <v>131</v>
      </c>
      <c r="E113" s="233" t="s">
        <v>509</v>
      </c>
      <c r="F113" s="234" t="s">
        <v>510</v>
      </c>
      <c r="G113" s="235" t="s">
        <v>424</v>
      </c>
      <c r="H113" s="236">
        <v>1</v>
      </c>
      <c r="I113" s="237"/>
      <c r="J113" s="238">
        <f>ROUND(I113*H113,2)</f>
        <v>0</v>
      </c>
      <c r="K113" s="234" t="s">
        <v>21</v>
      </c>
      <c r="L113" s="69"/>
      <c r="M113" s="239" t="s">
        <v>21</v>
      </c>
      <c r="N113" s="244" t="s">
        <v>40</v>
      </c>
      <c r="O113" s="245"/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AR113" s="21" t="s">
        <v>135</v>
      </c>
      <c r="AT113" s="21" t="s">
        <v>131</v>
      </c>
      <c r="AU113" s="21" t="s">
        <v>79</v>
      </c>
      <c r="AY113" s="21" t="s">
        <v>128</v>
      </c>
      <c r="BE113" s="243">
        <f>IF(N113="základní",J113,0)</f>
        <v>0</v>
      </c>
      <c r="BF113" s="243">
        <f>IF(N113="snížená",J113,0)</f>
        <v>0</v>
      </c>
      <c r="BG113" s="243">
        <f>IF(N113="zákl. přenesená",J113,0)</f>
        <v>0</v>
      </c>
      <c r="BH113" s="243">
        <f>IF(N113="sníž. přenesená",J113,0)</f>
        <v>0</v>
      </c>
      <c r="BI113" s="243">
        <f>IF(N113="nulová",J113,0)</f>
        <v>0</v>
      </c>
      <c r="BJ113" s="21" t="s">
        <v>76</v>
      </c>
      <c r="BK113" s="243">
        <f>ROUND(I113*H113,2)</f>
        <v>0</v>
      </c>
      <c r="BL113" s="21" t="s">
        <v>135</v>
      </c>
      <c r="BM113" s="21" t="s">
        <v>511</v>
      </c>
    </row>
    <row r="114" s="1" customFormat="1" ht="6.96" customHeight="1">
      <c r="B114" s="64"/>
      <c r="C114" s="65"/>
      <c r="D114" s="65"/>
      <c r="E114" s="65"/>
      <c r="F114" s="65"/>
      <c r="G114" s="65"/>
      <c r="H114" s="65"/>
      <c r="I114" s="175"/>
      <c r="J114" s="65"/>
      <c r="K114" s="65"/>
      <c r="L114" s="69"/>
    </row>
  </sheetData>
  <sheetProtection sheet="1" autoFilter="0" formatColumns="0" formatRows="0" objects="1" scenarios="1" spinCount="100000" saltValue="pW2mmscX2osr3iyuUW1MAlhD6XBFgZSK0iQkZlec6oGtDyNt+SQs/jxTv8zU+7Ezv/u1G9jpf22RUXCckz0pQw==" hashValue="GkC6dUpDeC6Xf+Q3iu2UKnO4FgLHctXmy2sTiRzUTOY1kViAeSUhea7j8ohLZNEMCXdBjnsB87y6RD6Al2CSrA==" algorithmName="SHA-512" password="CC35"/>
  <autoFilter ref="C84:K11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95</v>
      </c>
      <c r="G1" s="148" t="s">
        <v>96</v>
      </c>
      <c r="H1" s="148"/>
      <c r="I1" s="149"/>
      <c r="J1" s="148" t="s">
        <v>97</v>
      </c>
      <c r="K1" s="147" t="s">
        <v>98</v>
      </c>
      <c r="L1" s="148" t="s">
        <v>99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94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79</v>
      </c>
    </row>
    <row r="4" ht="36.96" customHeight="1">
      <c r="B4" s="25"/>
      <c r="C4" s="26"/>
      <c r="D4" s="27" t="s">
        <v>100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Rekonstrukce odborných učeben v Karviné - školy I - pomůcky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101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430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103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512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78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stavby'!AN8</f>
        <v>4. 9. 2017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tr">
        <f>IF('Rekapitulace stavby'!AN10="","",'Rekapitulace stavby'!AN10)</f>
        <v/>
      </c>
      <c r="K16" s="48"/>
    </row>
    <row r="17" s="1" customFormat="1" ht="18" customHeight="1">
      <c r="B17" s="43"/>
      <c r="C17" s="44"/>
      <c r="D17" s="44"/>
      <c r="E17" s="32" t="str">
        <f>IF('Rekapitulace stavby'!E11="","",'Rekapitulace stavby'!E11)</f>
        <v xml:space="preserve"> </v>
      </c>
      <c r="F17" s="44"/>
      <c r="G17" s="44"/>
      <c r="H17" s="44"/>
      <c r="I17" s="155" t="s">
        <v>29</v>
      </c>
      <c r="J17" s="32" t="str">
        <f>IF('Rekapitulace stavby'!AN11="","",'Rekapitulace stavby'!AN11)</f>
        <v/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30</v>
      </c>
      <c r="E19" s="44"/>
      <c r="F19" s="44"/>
      <c r="G19" s="44"/>
      <c r="H19" s="44"/>
      <c r="I19" s="155" t="s">
        <v>28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29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32</v>
      </c>
      <c r="E22" s="44"/>
      <c r="F22" s="44"/>
      <c r="G22" s="44"/>
      <c r="H22" s="44"/>
      <c r="I22" s="155" t="s">
        <v>28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29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34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35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37</v>
      </c>
      <c r="G31" s="44"/>
      <c r="H31" s="44"/>
      <c r="I31" s="165" t="s">
        <v>36</v>
      </c>
      <c r="J31" s="49" t="s">
        <v>38</v>
      </c>
      <c r="K31" s="48"/>
    </row>
    <row r="32" s="1" customFormat="1" ht="14.4" customHeight="1">
      <c r="B32" s="43"/>
      <c r="C32" s="44"/>
      <c r="D32" s="52" t="s">
        <v>39</v>
      </c>
      <c r="E32" s="52" t="s">
        <v>40</v>
      </c>
      <c r="F32" s="166">
        <f>ROUND(SUM(BE85:BE103), 2)</f>
        <v>0</v>
      </c>
      <c r="G32" s="44"/>
      <c r="H32" s="44"/>
      <c r="I32" s="167">
        <v>0.20999999999999999</v>
      </c>
      <c r="J32" s="166">
        <f>ROUND(ROUND((SUM(BE85:BE103)), 2)*I32, 2)</f>
        <v>0</v>
      </c>
      <c r="K32" s="48"/>
    </row>
    <row r="33" s="1" customFormat="1" ht="14.4" customHeight="1">
      <c r="B33" s="43"/>
      <c r="C33" s="44"/>
      <c r="D33" s="44"/>
      <c r="E33" s="52" t="s">
        <v>41</v>
      </c>
      <c r="F33" s="166">
        <f>ROUND(SUM(BF85:BF103), 2)</f>
        <v>0</v>
      </c>
      <c r="G33" s="44"/>
      <c r="H33" s="44"/>
      <c r="I33" s="167">
        <v>0.14999999999999999</v>
      </c>
      <c r="J33" s="166">
        <f>ROUND(ROUND((SUM(BF85:BF103)),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42</v>
      </c>
      <c r="F34" s="166">
        <f>ROUND(SUM(BG85:BG103),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43</v>
      </c>
      <c r="F35" s="166">
        <f>ROUND(SUM(BH85:BH103),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44</v>
      </c>
      <c r="F36" s="166">
        <f>ROUND(SUM(BI85:BI103),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45</v>
      </c>
      <c r="E38" s="95"/>
      <c r="F38" s="95"/>
      <c r="G38" s="170" t="s">
        <v>46</v>
      </c>
      <c r="H38" s="171" t="s">
        <v>47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105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Rekonstrukce odborných učeben v Karviné - školy I - pomůcky</v>
      </c>
      <c r="F47" s="37"/>
      <c r="G47" s="37"/>
      <c r="H47" s="37"/>
      <c r="I47" s="153"/>
      <c r="J47" s="44"/>
      <c r="K47" s="48"/>
    </row>
    <row r="48">
      <c r="B48" s="25"/>
      <c r="C48" s="37" t="s">
        <v>101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430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103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 xml:space="preserve">011 - Pomůcky cvičná kuchyně 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 xml:space="preserve"> </v>
      </c>
      <c r="G53" s="44"/>
      <c r="H53" s="44"/>
      <c r="I53" s="155" t="s">
        <v>25</v>
      </c>
      <c r="J53" s="156" t="str">
        <f>IF(J14="","",J14)</f>
        <v>4. 9. 2017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 xml:space="preserve"> </v>
      </c>
      <c r="G55" s="44"/>
      <c r="H55" s="44"/>
      <c r="I55" s="155" t="s">
        <v>32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30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106</v>
      </c>
      <c r="D58" s="168"/>
      <c r="E58" s="168"/>
      <c r="F58" s="168"/>
      <c r="G58" s="168"/>
      <c r="H58" s="168"/>
      <c r="I58" s="182"/>
      <c r="J58" s="183" t="s">
        <v>107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108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109</v>
      </c>
    </row>
    <row r="61" s="8" customFormat="1" ht="24.96" customHeight="1">
      <c r="B61" s="186"/>
      <c r="C61" s="187"/>
      <c r="D61" s="188" t="s">
        <v>110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513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9" customFormat="1" ht="19.92" customHeight="1">
      <c r="B63" s="193"/>
      <c r="C63" s="194"/>
      <c r="D63" s="195" t="s">
        <v>432</v>
      </c>
      <c r="E63" s="196"/>
      <c r="F63" s="196"/>
      <c r="G63" s="196"/>
      <c r="H63" s="196"/>
      <c r="I63" s="197"/>
      <c r="J63" s="198">
        <f>J102</f>
        <v>0</v>
      </c>
      <c r="K63" s="199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113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Rekonstrukce odborných učeben v Karviné - školy I - pomůcky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101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430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103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 xml:space="preserve">011 - Pomůcky cvičná kuchyně 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23</v>
      </c>
      <c r="D79" s="71"/>
      <c r="E79" s="71"/>
      <c r="F79" s="204" t="str">
        <f>F14</f>
        <v xml:space="preserve"> </v>
      </c>
      <c r="G79" s="71"/>
      <c r="H79" s="71"/>
      <c r="I79" s="205" t="s">
        <v>25</v>
      </c>
      <c r="J79" s="82" t="str">
        <f>IF(J14="","",J14)</f>
        <v>4. 9. 2017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27</v>
      </c>
      <c r="D81" s="71"/>
      <c r="E81" s="71"/>
      <c r="F81" s="204" t="str">
        <f>E17</f>
        <v xml:space="preserve"> </v>
      </c>
      <c r="G81" s="71"/>
      <c r="H81" s="71"/>
      <c r="I81" s="205" t="s">
        <v>32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30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114</v>
      </c>
      <c r="D84" s="208" t="s">
        <v>54</v>
      </c>
      <c r="E84" s="208" t="s">
        <v>50</v>
      </c>
      <c r="F84" s="208" t="s">
        <v>115</v>
      </c>
      <c r="G84" s="208" t="s">
        <v>116</v>
      </c>
      <c r="H84" s="208" t="s">
        <v>117</v>
      </c>
      <c r="I84" s="209" t="s">
        <v>118</v>
      </c>
      <c r="J84" s="208" t="s">
        <v>107</v>
      </c>
      <c r="K84" s="210" t="s">
        <v>119</v>
      </c>
      <c r="L84" s="211"/>
      <c r="M84" s="99" t="s">
        <v>120</v>
      </c>
      <c r="N84" s="100" t="s">
        <v>39</v>
      </c>
      <c r="O84" s="100" t="s">
        <v>121</v>
      </c>
      <c r="P84" s="100" t="s">
        <v>122</v>
      </c>
      <c r="Q84" s="100" t="s">
        <v>123</v>
      </c>
      <c r="R84" s="100" t="s">
        <v>124</v>
      </c>
      <c r="S84" s="100" t="s">
        <v>125</v>
      </c>
      <c r="T84" s="101" t="s">
        <v>126</v>
      </c>
    </row>
    <row r="85" s="1" customFormat="1" ht="29.28" customHeight="1">
      <c r="B85" s="43"/>
      <c r="C85" s="105" t="s">
        <v>108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</f>
        <v>0</v>
      </c>
      <c r="Q85" s="103"/>
      <c r="R85" s="213">
        <f>R86</f>
        <v>0</v>
      </c>
      <c r="S85" s="103"/>
      <c r="T85" s="214">
        <f>T86</f>
        <v>0</v>
      </c>
      <c r="AT85" s="21" t="s">
        <v>68</v>
      </c>
      <c r="AU85" s="21" t="s">
        <v>109</v>
      </c>
      <c r="BK85" s="215">
        <f>BK86</f>
        <v>0</v>
      </c>
    </row>
    <row r="86" s="11" customFormat="1" ht="37.44" customHeight="1">
      <c r="B86" s="216"/>
      <c r="C86" s="217"/>
      <c r="D86" s="218" t="s">
        <v>68</v>
      </c>
      <c r="E86" s="219" t="s">
        <v>127</v>
      </c>
      <c r="F86" s="219" t="s">
        <v>127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P87+P102</f>
        <v>0</v>
      </c>
      <c r="Q86" s="224"/>
      <c r="R86" s="225">
        <f>R87+R102</f>
        <v>0</v>
      </c>
      <c r="S86" s="224"/>
      <c r="T86" s="226">
        <f>T87+T102</f>
        <v>0</v>
      </c>
      <c r="AR86" s="227" t="s">
        <v>76</v>
      </c>
      <c r="AT86" s="228" t="s">
        <v>68</v>
      </c>
      <c r="AU86" s="228" t="s">
        <v>69</v>
      </c>
      <c r="AY86" s="227" t="s">
        <v>128</v>
      </c>
      <c r="BK86" s="229">
        <f>BK87+BK102</f>
        <v>0</v>
      </c>
    </row>
    <row r="87" s="11" customFormat="1" ht="19.92" customHeight="1">
      <c r="B87" s="216"/>
      <c r="C87" s="217"/>
      <c r="D87" s="218" t="s">
        <v>68</v>
      </c>
      <c r="E87" s="230" t="s">
        <v>514</v>
      </c>
      <c r="F87" s="230" t="s">
        <v>515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SUM(P88:P101)</f>
        <v>0</v>
      </c>
      <c r="Q87" s="224"/>
      <c r="R87" s="225">
        <f>SUM(R88:R101)</f>
        <v>0</v>
      </c>
      <c r="S87" s="224"/>
      <c r="T87" s="226">
        <f>SUM(T88:T101)</f>
        <v>0</v>
      </c>
      <c r="AR87" s="227" t="s">
        <v>76</v>
      </c>
      <c r="AT87" s="228" t="s">
        <v>68</v>
      </c>
      <c r="AU87" s="228" t="s">
        <v>76</v>
      </c>
      <c r="AY87" s="227" t="s">
        <v>128</v>
      </c>
      <c r="BK87" s="229">
        <f>SUM(BK88:BK101)</f>
        <v>0</v>
      </c>
    </row>
    <row r="88" s="1" customFormat="1" ht="16.5" customHeight="1">
      <c r="B88" s="43"/>
      <c r="C88" s="232" t="s">
        <v>76</v>
      </c>
      <c r="D88" s="232" t="s">
        <v>131</v>
      </c>
      <c r="E88" s="233" t="s">
        <v>516</v>
      </c>
      <c r="F88" s="234" t="s">
        <v>517</v>
      </c>
      <c r="G88" s="235" t="s">
        <v>134</v>
      </c>
      <c r="H88" s="236">
        <v>4</v>
      </c>
      <c r="I88" s="237"/>
      <c r="J88" s="238">
        <f>ROUND(I88*H88,2)</f>
        <v>0</v>
      </c>
      <c r="K88" s="234" t="s">
        <v>21</v>
      </c>
      <c r="L88" s="69"/>
      <c r="M88" s="239" t="s">
        <v>21</v>
      </c>
      <c r="N88" s="240" t="s">
        <v>40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135</v>
      </c>
      <c r="AT88" s="21" t="s">
        <v>131</v>
      </c>
      <c r="AU88" s="21" t="s">
        <v>79</v>
      </c>
      <c r="AY88" s="21" t="s">
        <v>128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76</v>
      </c>
      <c r="BK88" s="243">
        <f>ROUND(I88*H88,2)</f>
        <v>0</v>
      </c>
      <c r="BL88" s="21" t="s">
        <v>135</v>
      </c>
      <c r="BM88" s="21" t="s">
        <v>518</v>
      </c>
    </row>
    <row r="89" s="1" customFormat="1" ht="16.5" customHeight="1">
      <c r="B89" s="43"/>
      <c r="C89" s="232" t="s">
        <v>79</v>
      </c>
      <c r="D89" s="232" t="s">
        <v>131</v>
      </c>
      <c r="E89" s="233" t="s">
        <v>519</v>
      </c>
      <c r="F89" s="234" t="s">
        <v>520</v>
      </c>
      <c r="G89" s="235" t="s">
        <v>134</v>
      </c>
      <c r="H89" s="236">
        <v>4</v>
      </c>
      <c r="I89" s="237"/>
      <c r="J89" s="238">
        <f>ROUND(I89*H89,2)</f>
        <v>0</v>
      </c>
      <c r="K89" s="234" t="s">
        <v>21</v>
      </c>
      <c r="L89" s="69"/>
      <c r="M89" s="239" t="s">
        <v>21</v>
      </c>
      <c r="N89" s="240" t="s">
        <v>40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135</v>
      </c>
      <c r="AT89" s="21" t="s">
        <v>131</v>
      </c>
      <c r="AU89" s="21" t="s">
        <v>79</v>
      </c>
      <c r="AY89" s="21" t="s">
        <v>128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76</v>
      </c>
      <c r="BK89" s="243">
        <f>ROUND(I89*H89,2)</f>
        <v>0</v>
      </c>
      <c r="BL89" s="21" t="s">
        <v>135</v>
      </c>
      <c r="BM89" s="21" t="s">
        <v>521</v>
      </c>
    </row>
    <row r="90" s="1" customFormat="1" ht="16.5" customHeight="1">
      <c r="B90" s="43"/>
      <c r="C90" s="232" t="s">
        <v>140</v>
      </c>
      <c r="D90" s="232" t="s">
        <v>131</v>
      </c>
      <c r="E90" s="233" t="s">
        <v>522</v>
      </c>
      <c r="F90" s="234" t="s">
        <v>523</v>
      </c>
      <c r="G90" s="235" t="s">
        <v>134</v>
      </c>
      <c r="H90" s="236">
        <v>4</v>
      </c>
      <c r="I90" s="237"/>
      <c r="J90" s="238">
        <f>ROUND(I90*H90,2)</f>
        <v>0</v>
      </c>
      <c r="K90" s="234" t="s">
        <v>21</v>
      </c>
      <c r="L90" s="69"/>
      <c r="M90" s="239" t="s">
        <v>21</v>
      </c>
      <c r="N90" s="240" t="s">
        <v>40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135</v>
      </c>
      <c r="AT90" s="21" t="s">
        <v>131</v>
      </c>
      <c r="AU90" s="21" t="s">
        <v>79</v>
      </c>
      <c r="AY90" s="21" t="s">
        <v>128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76</v>
      </c>
      <c r="BK90" s="243">
        <f>ROUND(I90*H90,2)</f>
        <v>0</v>
      </c>
      <c r="BL90" s="21" t="s">
        <v>135</v>
      </c>
      <c r="BM90" s="21" t="s">
        <v>524</v>
      </c>
    </row>
    <row r="91" s="1" customFormat="1" ht="16.5" customHeight="1">
      <c r="B91" s="43"/>
      <c r="C91" s="232" t="s">
        <v>135</v>
      </c>
      <c r="D91" s="232" t="s">
        <v>131</v>
      </c>
      <c r="E91" s="233" t="s">
        <v>525</v>
      </c>
      <c r="F91" s="234" t="s">
        <v>526</v>
      </c>
      <c r="G91" s="235" t="s">
        <v>134</v>
      </c>
      <c r="H91" s="236">
        <v>4</v>
      </c>
      <c r="I91" s="237"/>
      <c r="J91" s="238">
        <f>ROUND(I91*H91,2)</f>
        <v>0</v>
      </c>
      <c r="K91" s="234" t="s">
        <v>21</v>
      </c>
      <c r="L91" s="69"/>
      <c r="M91" s="239" t="s">
        <v>21</v>
      </c>
      <c r="N91" s="240" t="s">
        <v>40</v>
      </c>
      <c r="O91" s="44"/>
      <c r="P91" s="241">
        <f>O91*H91</f>
        <v>0</v>
      </c>
      <c r="Q91" s="241">
        <v>0</v>
      </c>
      <c r="R91" s="241">
        <f>Q91*H91</f>
        <v>0</v>
      </c>
      <c r="S91" s="241">
        <v>0</v>
      </c>
      <c r="T91" s="242">
        <f>S91*H91</f>
        <v>0</v>
      </c>
      <c r="AR91" s="21" t="s">
        <v>135</v>
      </c>
      <c r="AT91" s="21" t="s">
        <v>131</v>
      </c>
      <c r="AU91" s="21" t="s">
        <v>79</v>
      </c>
      <c r="AY91" s="21" t="s">
        <v>128</v>
      </c>
      <c r="BE91" s="243">
        <f>IF(N91="základní",J91,0)</f>
        <v>0</v>
      </c>
      <c r="BF91" s="243">
        <f>IF(N91="snížená",J91,0)</f>
        <v>0</v>
      </c>
      <c r="BG91" s="243">
        <f>IF(N91="zákl. přenesená",J91,0)</f>
        <v>0</v>
      </c>
      <c r="BH91" s="243">
        <f>IF(N91="sníž. přenesená",J91,0)</f>
        <v>0</v>
      </c>
      <c r="BI91" s="243">
        <f>IF(N91="nulová",J91,0)</f>
        <v>0</v>
      </c>
      <c r="BJ91" s="21" t="s">
        <v>76</v>
      </c>
      <c r="BK91" s="243">
        <f>ROUND(I91*H91,2)</f>
        <v>0</v>
      </c>
      <c r="BL91" s="21" t="s">
        <v>135</v>
      </c>
      <c r="BM91" s="21" t="s">
        <v>527</v>
      </c>
    </row>
    <row r="92" s="1" customFormat="1" ht="16.5" customHeight="1">
      <c r="B92" s="43"/>
      <c r="C92" s="232" t="s">
        <v>147</v>
      </c>
      <c r="D92" s="232" t="s">
        <v>131</v>
      </c>
      <c r="E92" s="233" t="s">
        <v>528</v>
      </c>
      <c r="F92" s="234" t="s">
        <v>529</v>
      </c>
      <c r="G92" s="235" t="s">
        <v>170</v>
      </c>
      <c r="H92" s="236">
        <v>4</v>
      </c>
      <c r="I92" s="237"/>
      <c r="J92" s="238">
        <f>ROUND(I92*H92,2)</f>
        <v>0</v>
      </c>
      <c r="K92" s="234" t="s">
        <v>21</v>
      </c>
      <c r="L92" s="69"/>
      <c r="M92" s="239" t="s">
        <v>21</v>
      </c>
      <c r="N92" s="240" t="s">
        <v>40</v>
      </c>
      <c r="O92" s="44"/>
      <c r="P92" s="241">
        <f>O92*H92</f>
        <v>0</v>
      </c>
      <c r="Q92" s="241">
        <v>0</v>
      </c>
      <c r="R92" s="241">
        <f>Q92*H92</f>
        <v>0</v>
      </c>
      <c r="S92" s="241">
        <v>0</v>
      </c>
      <c r="T92" s="242">
        <f>S92*H92</f>
        <v>0</v>
      </c>
      <c r="AR92" s="21" t="s">
        <v>135</v>
      </c>
      <c r="AT92" s="21" t="s">
        <v>131</v>
      </c>
      <c r="AU92" s="21" t="s">
        <v>79</v>
      </c>
      <c r="AY92" s="21" t="s">
        <v>128</v>
      </c>
      <c r="BE92" s="243">
        <f>IF(N92="základní",J92,0)</f>
        <v>0</v>
      </c>
      <c r="BF92" s="243">
        <f>IF(N92="snížená",J92,0)</f>
        <v>0</v>
      </c>
      <c r="BG92" s="243">
        <f>IF(N92="zákl. přenesená",J92,0)</f>
        <v>0</v>
      </c>
      <c r="BH92" s="243">
        <f>IF(N92="sníž. přenesená",J92,0)</f>
        <v>0</v>
      </c>
      <c r="BI92" s="243">
        <f>IF(N92="nulová",J92,0)</f>
        <v>0</v>
      </c>
      <c r="BJ92" s="21" t="s">
        <v>76</v>
      </c>
      <c r="BK92" s="243">
        <f>ROUND(I92*H92,2)</f>
        <v>0</v>
      </c>
      <c r="BL92" s="21" t="s">
        <v>135</v>
      </c>
      <c r="BM92" s="21" t="s">
        <v>530</v>
      </c>
    </row>
    <row r="93" s="1" customFormat="1" ht="16.5" customHeight="1">
      <c r="B93" s="43"/>
      <c r="C93" s="232" t="s">
        <v>151</v>
      </c>
      <c r="D93" s="232" t="s">
        <v>131</v>
      </c>
      <c r="E93" s="233" t="s">
        <v>531</v>
      </c>
      <c r="F93" s="234" t="s">
        <v>532</v>
      </c>
      <c r="G93" s="235" t="s">
        <v>170</v>
      </c>
      <c r="H93" s="236">
        <v>4</v>
      </c>
      <c r="I93" s="237"/>
      <c r="J93" s="238">
        <f>ROUND(I93*H93,2)</f>
        <v>0</v>
      </c>
      <c r="K93" s="234" t="s">
        <v>21</v>
      </c>
      <c r="L93" s="69"/>
      <c r="M93" s="239" t="s">
        <v>21</v>
      </c>
      <c r="N93" s="240" t="s">
        <v>40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135</v>
      </c>
      <c r="AT93" s="21" t="s">
        <v>131</v>
      </c>
      <c r="AU93" s="21" t="s">
        <v>79</v>
      </c>
      <c r="AY93" s="21" t="s">
        <v>128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76</v>
      </c>
      <c r="BK93" s="243">
        <f>ROUND(I93*H93,2)</f>
        <v>0</v>
      </c>
      <c r="BL93" s="21" t="s">
        <v>135</v>
      </c>
      <c r="BM93" s="21" t="s">
        <v>533</v>
      </c>
    </row>
    <row r="94" s="1" customFormat="1" ht="16.5" customHeight="1">
      <c r="B94" s="43"/>
      <c r="C94" s="232" t="s">
        <v>155</v>
      </c>
      <c r="D94" s="232" t="s">
        <v>131</v>
      </c>
      <c r="E94" s="233" t="s">
        <v>534</v>
      </c>
      <c r="F94" s="234" t="s">
        <v>535</v>
      </c>
      <c r="G94" s="235" t="s">
        <v>170</v>
      </c>
      <c r="H94" s="236">
        <v>4</v>
      </c>
      <c r="I94" s="237"/>
      <c r="J94" s="238">
        <f>ROUND(I94*H94,2)</f>
        <v>0</v>
      </c>
      <c r="K94" s="234" t="s">
        <v>21</v>
      </c>
      <c r="L94" s="69"/>
      <c r="M94" s="239" t="s">
        <v>21</v>
      </c>
      <c r="N94" s="240" t="s">
        <v>40</v>
      </c>
      <c r="O94" s="44"/>
      <c r="P94" s="241">
        <f>O94*H94</f>
        <v>0</v>
      </c>
      <c r="Q94" s="241">
        <v>0</v>
      </c>
      <c r="R94" s="241">
        <f>Q94*H94</f>
        <v>0</v>
      </c>
      <c r="S94" s="241">
        <v>0</v>
      </c>
      <c r="T94" s="242">
        <f>S94*H94</f>
        <v>0</v>
      </c>
      <c r="AR94" s="21" t="s">
        <v>135</v>
      </c>
      <c r="AT94" s="21" t="s">
        <v>131</v>
      </c>
      <c r="AU94" s="21" t="s">
        <v>79</v>
      </c>
      <c r="AY94" s="21" t="s">
        <v>128</v>
      </c>
      <c r="BE94" s="243">
        <f>IF(N94="základní",J94,0)</f>
        <v>0</v>
      </c>
      <c r="BF94" s="243">
        <f>IF(N94="snížená",J94,0)</f>
        <v>0</v>
      </c>
      <c r="BG94" s="243">
        <f>IF(N94="zákl. přenesená",J94,0)</f>
        <v>0</v>
      </c>
      <c r="BH94" s="243">
        <f>IF(N94="sníž. přenesená",J94,0)</f>
        <v>0</v>
      </c>
      <c r="BI94" s="243">
        <f>IF(N94="nulová",J94,0)</f>
        <v>0</v>
      </c>
      <c r="BJ94" s="21" t="s">
        <v>76</v>
      </c>
      <c r="BK94" s="243">
        <f>ROUND(I94*H94,2)</f>
        <v>0</v>
      </c>
      <c r="BL94" s="21" t="s">
        <v>135</v>
      </c>
      <c r="BM94" s="21" t="s">
        <v>536</v>
      </c>
    </row>
    <row r="95" s="1" customFormat="1" ht="16.5" customHeight="1">
      <c r="B95" s="43"/>
      <c r="C95" s="232" t="s">
        <v>159</v>
      </c>
      <c r="D95" s="232" t="s">
        <v>131</v>
      </c>
      <c r="E95" s="233" t="s">
        <v>537</v>
      </c>
      <c r="F95" s="234" t="s">
        <v>538</v>
      </c>
      <c r="G95" s="235" t="s">
        <v>134</v>
      </c>
      <c r="H95" s="236">
        <v>4</v>
      </c>
      <c r="I95" s="237"/>
      <c r="J95" s="238">
        <f>ROUND(I95*H95,2)</f>
        <v>0</v>
      </c>
      <c r="K95" s="234" t="s">
        <v>21</v>
      </c>
      <c r="L95" s="69"/>
      <c r="M95" s="239" t="s">
        <v>21</v>
      </c>
      <c r="N95" s="240" t="s">
        <v>40</v>
      </c>
      <c r="O95" s="44"/>
      <c r="P95" s="241">
        <f>O95*H95</f>
        <v>0</v>
      </c>
      <c r="Q95" s="241">
        <v>0</v>
      </c>
      <c r="R95" s="241">
        <f>Q95*H95</f>
        <v>0</v>
      </c>
      <c r="S95" s="241">
        <v>0</v>
      </c>
      <c r="T95" s="242">
        <f>S95*H95</f>
        <v>0</v>
      </c>
      <c r="AR95" s="21" t="s">
        <v>135</v>
      </c>
      <c r="AT95" s="21" t="s">
        <v>131</v>
      </c>
      <c r="AU95" s="21" t="s">
        <v>79</v>
      </c>
      <c r="AY95" s="21" t="s">
        <v>128</v>
      </c>
      <c r="BE95" s="243">
        <f>IF(N95="základní",J95,0)</f>
        <v>0</v>
      </c>
      <c r="BF95" s="243">
        <f>IF(N95="snížená",J95,0)</f>
        <v>0</v>
      </c>
      <c r="BG95" s="243">
        <f>IF(N95="zákl. přenesená",J95,0)</f>
        <v>0</v>
      </c>
      <c r="BH95" s="243">
        <f>IF(N95="sníž. přenesená",J95,0)</f>
        <v>0</v>
      </c>
      <c r="BI95" s="243">
        <f>IF(N95="nulová",J95,0)</f>
        <v>0</v>
      </c>
      <c r="BJ95" s="21" t="s">
        <v>76</v>
      </c>
      <c r="BK95" s="243">
        <f>ROUND(I95*H95,2)</f>
        <v>0</v>
      </c>
      <c r="BL95" s="21" t="s">
        <v>135</v>
      </c>
      <c r="BM95" s="21" t="s">
        <v>539</v>
      </c>
    </row>
    <row r="96" s="1" customFormat="1" ht="16.5" customHeight="1">
      <c r="B96" s="43"/>
      <c r="C96" s="232" t="s">
        <v>163</v>
      </c>
      <c r="D96" s="232" t="s">
        <v>131</v>
      </c>
      <c r="E96" s="233" t="s">
        <v>540</v>
      </c>
      <c r="F96" s="234" t="s">
        <v>541</v>
      </c>
      <c r="G96" s="235" t="s">
        <v>170</v>
      </c>
      <c r="H96" s="236">
        <v>4</v>
      </c>
      <c r="I96" s="237"/>
      <c r="J96" s="238">
        <f>ROUND(I96*H96,2)</f>
        <v>0</v>
      </c>
      <c r="K96" s="234" t="s">
        <v>21</v>
      </c>
      <c r="L96" s="69"/>
      <c r="M96" s="239" t="s">
        <v>21</v>
      </c>
      <c r="N96" s="240" t="s">
        <v>40</v>
      </c>
      <c r="O96" s="44"/>
      <c r="P96" s="241">
        <f>O96*H96</f>
        <v>0</v>
      </c>
      <c r="Q96" s="241">
        <v>0</v>
      </c>
      <c r="R96" s="241">
        <f>Q96*H96</f>
        <v>0</v>
      </c>
      <c r="S96" s="241">
        <v>0</v>
      </c>
      <c r="T96" s="242">
        <f>S96*H96</f>
        <v>0</v>
      </c>
      <c r="AR96" s="21" t="s">
        <v>135</v>
      </c>
      <c r="AT96" s="21" t="s">
        <v>131</v>
      </c>
      <c r="AU96" s="21" t="s">
        <v>79</v>
      </c>
      <c r="AY96" s="21" t="s">
        <v>128</v>
      </c>
      <c r="BE96" s="243">
        <f>IF(N96="základní",J96,0)</f>
        <v>0</v>
      </c>
      <c r="BF96" s="243">
        <f>IF(N96="snížená",J96,0)</f>
        <v>0</v>
      </c>
      <c r="BG96" s="243">
        <f>IF(N96="zákl. přenesená",J96,0)</f>
        <v>0</v>
      </c>
      <c r="BH96" s="243">
        <f>IF(N96="sníž. přenesená",J96,0)</f>
        <v>0</v>
      </c>
      <c r="BI96" s="243">
        <f>IF(N96="nulová",J96,0)</f>
        <v>0</v>
      </c>
      <c r="BJ96" s="21" t="s">
        <v>76</v>
      </c>
      <c r="BK96" s="243">
        <f>ROUND(I96*H96,2)</f>
        <v>0</v>
      </c>
      <c r="BL96" s="21" t="s">
        <v>135</v>
      </c>
      <c r="BM96" s="21" t="s">
        <v>542</v>
      </c>
    </row>
    <row r="97" s="1" customFormat="1" ht="16.5" customHeight="1">
      <c r="B97" s="43"/>
      <c r="C97" s="232" t="s">
        <v>167</v>
      </c>
      <c r="D97" s="232" t="s">
        <v>131</v>
      </c>
      <c r="E97" s="233" t="s">
        <v>543</v>
      </c>
      <c r="F97" s="234" t="s">
        <v>544</v>
      </c>
      <c r="G97" s="235" t="s">
        <v>170</v>
      </c>
      <c r="H97" s="236">
        <v>4</v>
      </c>
      <c r="I97" s="237"/>
      <c r="J97" s="238">
        <f>ROUND(I97*H97,2)</f>
        <v>0</v>
      </c>
      <c r="K97" s="234" t="s">
        <v>21</v>
      </c>
      <c r="L97" s="69"/>
      <c r="M97" s="239" t="s">
        <v>21</v>
      </c>
      <c r="N97" s="240" t="s">
        <v>40</v>
      </c>
      <c r="O97" s="44"/>
      <c r="P97" s="241">
        <f>O97*H97</f>
        <v>0</v>
      </c>
      <c r="Q97" s="241">
        <v>0</v>
      </c>
      <c r="R97" s="241">
        <f>Q97*H97</f>
        <v>0</v>
      </c>
      <c r="S97" s="241">
        <v>0</v>
      </c>
      <c r="T97" s="242">
        <f>S97*H97</f>
        <v>0</v>
      </c>
      <c r="AR97" s="21" t="s">
        <v>135</v>
      </c>
      <c r="AT97" s="21" t="s">
        <v>131</v>
      </c>
      <c r="AU97" s="21" t="s">
        <v>79</v>
      </c>
      <c r="AY97" s="21" t="s">
        <v>128</v>
      </c>
      <c r="BE97" s="243">
        <f>IF(N97="základní",J97,0)</f>
        <v>0</v>
      </c>
      <c r="BF97" s="243">
        <f>IF(N97="snížená",J97,0)</f>
        <v>0</v>
      </c>
      <c r="BG97" s="243">
        <f>IF(N97="zákl. přenesená",J97,0)</f>
        <v>0</v>
      </c>
      <c r="BH97" s="243">
        <f>IF(N97="sníž. přenesená",J97,0)</f>
        <v>0</v>
      </c>
      <c r="BI97" s="243">
        <f>IF(N97="nulová",J97,0)</f>
        <v>0</v>
      </c>
      <c r="BJ97" s="21" t="s">
        <v>76</v>
      </c>
      <c r="BK97" s="243">
        <f>ROUND(I97*H97,2)</f>
        <v>0</v>
      </c>
      <c r="BL97" s="21" t="s">
        <v>135</v>
      </c>
      <c r="BM97" s="21" t="s">
        <v>545</v>
      </c>
    </row>
    <row r="98" s="1" customFormat="1" ht="16.5" customHeight="1">
      <c r="B98" s="43"/>
      <c r="C98" s="232" t="s">
        <v>172</v>
      </c>
      <c r="D98" s="232" t="s">
        <v>131</v>
      </c>
      <c r="E98" s="233" t="s">
        <v>546</v>
      </c>
      <c r="F98" s="234" t="s">
        <v>547</v>
      </c>
      <c r="G98" s="235" t="s">
        <v>170</v>
      </c>
      <c r="H98" s="236">
        <v>4</v>
      </c>
      <c r="I98" s="237"/>
      <c r="J98" s="238">
        <f>ROUND(I98*H98,2)</f>
        <v>0</v>
      </c>
      <c r="K98" s="234" t="s">
        <v>21</v>
      </c>
      <c r="L98" s="69"/>
      <c r="M98" s="239" t="s">
        <v>21</v>
      </c>
      <c r="N98" s="240" t="s">
        <v>40</v>
      </c>
      <c r="O98" s="44"/>
      <c r="P98" s="241">
        <f>O98*H98</f>
        <v>0</v>
      </c>
      <c r="Q98" s="241">
        <v>0</v>
      </c>
      <c r="R98" s="241">
        <f>Q98*H98</f>
        <v>0</v>
      </c>
      <c r="S98" s="241">
        <v>0</v>
      </c>
      <c r="T98" s="242">
        <f>S98*H98</f>
        <v>0</v>
      </c>
      <c r="AR98" s="21" t="s">
        <v>135</v>
      </c>
      <c r="AT98" s="21" t="s">
        <v>131</v>
      </c>
      <c r="AU98" s="21" t="s">
        <v>79</v>
      </c>
      <c r="AY98" s="21" t="s">
        <v>128</v>
      </c>
      <c r="BE98" s="243">
        <f>IF(N98="základní",J98,0)</f>
        <v>0</v>
      </c>
      <c r="BF98" s="243">
        <f>IF(N98="snížená",J98,0)</f>
        <v>0</v>
      </c>
      <c r="BG98" s="243">
        <f>IF(N98="zákl. přenesená",J98,0)</f>
        <v>0</v>
      </c>
      <c r="BH98" s="243">
        <f>IF(N98="sníž. přenesená",J98,0)</f>
        <v>0</v>
      </c>
      <c r="BI98" s="243">
        <f>IF(N98="nulová",J98,0)</f>
        <v>0</v>
      </c>
      <c r="BJ98" s="21" t="s">
        <v>76</v>
      </c>
      <c r="BK98" s="243">
        <f>ROUND(I98*H98,2)</f>
        <v>0</v>
      </c>
      <c r="BL98" s="21" t="s">
        <v>135</v>
      </c>
      <c r="BM98" s="21" t="s">
        <v>548</v>
      </c>
    </row>
    <row r="99" s="1" customFormat="1" ht="16.5" customHeight="1">
      <c r="B99" s="43"/>
      <c r="C99" s="232" t="s">
        <v>176</v>
      </c>
      <c r="D99" s="232" t="s">
        <v>131</v>
      </c>
      <c r="E99" s="233" t="s">
        <v>549</v>
      </c>
      <c r="F99" s="234" t="s">
        <v>550</v>
      </c>
      <c r="G99" s="235" t="s">
        <v>170</v>
      </c>
      <c r="H99" s="236">
        <v>4</v>
      </c>
      <c r="I99" s="237"/>
      <c r="J99" s="238">
        <f>ROUND(I99*H99,2)</f>
        <v>0</v>
      </c>
      <c r="K99" s="234" t="s">
        <v>21</v>
      </c>
      <c r="L99" s="69"/>
      <c r="M99" s="239" t="s">
        <v>21</v>
      </c>
      <c r="N99" s="240" t="s">
        <v>40</v>
      </c>
      <c r="O99" s="44"/>
      <c r="P99" s="241">
        <f>O99*H99</f>
        <v>0</v>
      </c>
      <c r="Q99" s="241">
        <v>0</v>
      </c>
      <c r="R99" s="241">
        <f>Q99*H99</f>
        <v>0</v>
      </c>
      <c r="S99" s="241">
        <v>0</v>
      </c>
      <c r="T99" s="242">
        <f>S99*H99</f>
        <v>0</v>
      </c>
      <c r="AR99" s="21" t="s">
        <v>135</v>
      </c>
      <c r="AT99" s="21" t="s">
        <v>131</v>
      </c>
      <c r="AU99" s="21" t="s">
        <v>79</v>
      </c>
      <c r="AY99" s="21" t="s">
        <v>128</v>
      </c>
      <c r="BE99" s="243">
        <f>IF(N99="základní",J99,0)</f>
        <v>0</v>
      </c>
      <c r="BF99" s="243">
        <f>IF(N99="snížená",J99,0)</f>
        <v>0</v>
      </c>
      <c r="BG99" s="243">
        <f>IF(N99="zákl. přenesená",J99,0)</f>
        <v>0</v>
      </c>
      <c r="BH99" s="243">
        <f>IF(N99="sníž. přenesená",J99,0)</f>
        <v>0</v>
      </c>
      <c r="BI99" s="243">
        <f>IF(N99="nulová",J99,0)</f>
        <v>0</v>
      </c>
      <c r="BJ99" s="21" t="s">
        <v>76</v>
      </c>
      <c r="BK99" s="243">
        <f>ROUND(I99*H99,2)</f>
        <v>0</v>
      </c>
      <c r="BL99" s="21" t="s">
        <v>135</v>
      </c>
      <c r="BM99" s="21" t="s">
        <v>551</v>
      </c>
    </row>
    <row r="100" s="1" customFormat="1" ht="16.5" customHeight="1">
      <c r="B100" s="43"/>
      <c r="C100" s="232" t="s">
        <v>180</v>
      </c>
      <c r="D100" s="232" t="s">
        <v>131</v>
      </c>
      <c r="E100" s="233" t="s">
        <v>552</v>
      </c>
      <c r="F100" s="234" t="s">
        <v>553</v>
      </c>
      <c r="G100" s="235" t="s">
        <v>170</v>
      </c>
      <c r="H100" s="236">
        <v>4</v>
      </c>
      <c r="I100" s="237"/>
      <c r="J100" s="238">
        <f>ROUND(I100*H100,2)</f>
        <v>0</v>
      </c>
      <c r="K100" s="234" t="s">
        <v>21</v>
      </c>
      <c r="L100" s="69"/>
      <c r="M100" s="239" t="s">
        <v>21</v>
      </c>
      <c r="N100" s="240" t="s">
        <v>40</v>
      </c>
      <c r="O100" s="44"/>
      <c r="P100" s="241">
        <f>O100*H100</f>
        <v>0</v>
      </c>
      <c r="Q100" s="241">
        <v>0</v>
      </c>
      <c r="R100" s="241">
        <f>Q100*H100</f>
        <v>0</v>
      </c>
      <c r="S100" s="241">
        <v>0</v>
      </c>
      <c r="T100" s="242">
        <f>S100*H100</f>
        <v>0</v>
      </c>
      <c r="AR100" s="21" t="s">
        <v>135</v>
      </c>
      <c r="AT100" s="21" t="s">
        <v>131</v>
      </c>
      <c r="AU100" s="21" t="s">
        <v>79</v>
      </c>
      <c r="AY100" s="21" t="s">
        <v>128</v>
      </c>
      <c r="BE100" s="243">
        <f>IF(N100="základní",J100,0)</f>
        <v>0</v>
      </c>
      <c r="BF100" s="243">
        <f>IF(N100="snížená",J100,0)</f>
        <v>0</v>
      </c>
      <c r="BG100" s="243">
        <f>IF(N100="zákl. přenesená",J100,0)</f>
        <v>0</v>
      </c>
      <c r="BH100" s="243">
        <f>IF(N100="sníž. přenesená",J100,0)</f>
        <v>0</v>
      </c>
      <c r="BI100" s="243">
        <f>IF(N100="nulová",J100,0)</f>
        <v>0</v>
      </c>
      <c r="BJ100" s="21" t="s">
        <v>76</v>
      </c>
      <c r="BK100" s="243">
        <f>ROUND(I100*H100,2)</f>
        <v>0</v>
      </c>
      <c r="BL100" s="21" t="s">
        <v>135</v>
      </c>
      <c r="BM100" s="21" t="s">
        <v>554</v>
      </c>
    </row>
    <row r="101" s="1" customFormat="1" ht="16.5" customHeight="1">
      <c r="B101" s="43"/>
      <c r="C101" s="232" t="s">
        <v>184</v>
      </c>
      <c r="D101" s="232" t="s">
        <v>131</v>
      </c>
      <c r="E101" s="233" t="s">
        <v>555</v>
      </c>
      <c r="F101" s="234" t="s">
        <v>556</v>
      </c>
      <c r="G101" s="235" t="s">
        <v>170</v>
      </c>
      <c r="H101" s="236">
        <v>4</v>
      </c>
      <c r="I101" s="237"/>
      <c r="J101" s="238">
        <f>ROUND(I101*H101,2)</f>
        <v>0</v>
      </c>
      <c r="K101" s="234" t="s">
        <v>21</v>
      </c>
      <c r="L101" s="69"/>
      <c r="M101" s="239" t="s">
        <v>21</v>
      </c>
      <c r="N101" s="240" t="s">
        <v>40</v>
      </c>
      <c r="O101" s="44"/>
      <c r="P101" s="241">
        <f>O101*H101</f>
        <v>0</v>
      </c>
      <c r="Q101" s="241">
        <v>0</v>
      </c>
      <c r="R101" s="241">
        <f>Q101*H101</f>
        <v>0</v>
      </c>
      <c r="S101" s="241">
        <v>0</v>
      </c>
      <c r="T101" s="242">
        <f>S101*H101</f>
        <v>0</v>
      </c>
      <c r="AR101" s="21" t="s">
        <v>135</v>
      </c>
      <c r="AT101" s="21" t="s">
        <v>131</v>
      </c>
      <c r="AU101" s="21" t="s">
        <v>79</v>
      </c>
      <c r="AY101" s="21" t="s">
        <v>128</v>
      </c>
      <c r="BE101" s="243">
        <f>IF(N101="základní",J101,0)</f>
        <v>0</v>
      </c>
      <c r="BF101" s="243">
        <f>IF(N101="snížená",J101,0)</f>
        <v>0</v>
      </c>
      <c r="BG101" s="243">
        <f>IF(N101="zákl. přenesená",J101,0)</f>
        <v>0</v>
      </c>
      <c r="BH101" s="243">
        <f>IF(N101="sníž. přenesená",J101,0)</f>
        <v>0</v>
      </c>
      <c r="BI101" s="243">
        <f>IF(N101="nulová",J101,0)</f>
        <v>0</v>
      </c>
      <c r="BJ101" s="21" t="s">
        <v>76</v>
      </c>
      <c r="BK101" s="243">
        <f>ROUND(I101*H101,2)</f>
        <v>0</v>
      </c>
      <c r="BL101" s="21" t="s">
        <v>135</v>
      </c>
      <c r="BM101" s="21" t="s">
        <v>557</v>
      </c>
    </row>
    <row r="102" s="11" customFormat="1" ht="29.88" customHeight="1">
      <c r="B102" s="216"/>
      <c r="C102" s="217"/>
      <c r="D102" s="218" t="s">
        <v>68</v>
      </c>
      <c r="E102" s="230" t="s">
        <v>508</v>
      </c>
      <c r="F102" s="230" t="s">
        <v>420</v>
      </c>
      <c r="G102" s="217"/>
      <c r="H102" s="217"/>
      <c r="I102" s="220"/>
      <c r="J102" s="231">
        <f>BK102</f>
        <v>0</v>
      </c>
      <c r="K102" s="217"/>
      <c r="L102" s="222"/>
      <c r="M102" s="223"/>
      <c r="N102" s="224"/>
      <c r="O102" s="224"/>
      <c r="P102" s="225">
        <f>P103</f>
        <v>0</v>
      </c>
      <c r="Q102" s="224"/>
      <c r="R102" s="225">
        <f>R103</f>
        <v>0</v>
      </c>
      <c r="S102" s="224"/>
      <c r="T102" s="226">
        <f>T103</f>
        <v>0</v>
      </c>
      <c r="AR102" s="227" t="s">
        <v>76</v>
      </c>
      <c r="AT102" s="228" t="s">
        <v>68</v>
      </c>
      <c r="AU102" s="228" t="s">
        <v>76</v>
      </c>
      <c r="AY102" s="227" t="s">
        <v>128</v>
      </c>
      <c r="BK102" s="229">
        <f>BK103</f>
        <v>0</v>
      </c>
    </row>
    <row r="103" s="1" customFormat="1" ht="16.5" customHeight="1">
      <c r="B103" s="43"/>
      <c r="C103" s="232" t="s">
        <v>10</v>
      </c>
      <c r="D103" s="232" t="s">
        <v>131</v>
      </c>
      <c r="E103" s="233" t="s">
        <v>558</v>
      </c>
      <c r="F103" s="234" t="s">
        <v>510</v>
      </c>
      <c r="G103" s="235" t="s">
        <v>424</v>
      </c>
      <c r="H103" s="236">
        <v>1</v>
      </c>
      <c r="I103" s="237"/>
      <c r="J103" s="238">
        <f>ROUND(I103*H103,2)</f>
        <v>0</v>
      </c>
      <c r="K103" s="234" t="s">
        <v>21</v>
      </c>
      <c r="L103" s="69"/>
      <c r="M103" s="239" t="s">
        <v>21</v>
      </c>
      <c r="N103" s="244" t="s">
        <v>40</v>
      </c>
      <c r="O103" s="245"/>
      <c r="P103" s="246">
        <f>O103*H103</f>
        <v>0</v>
      </c>
      <c r="Q103" s="246">
        <v>0</v>
      </c>
      <c r="R103" s="246">
        <f>Q103*H103</f>
        <v>0</v>
      </c>
      <c r="S103" s="246">
        <v>0</v>
      </c>
      <c r="T103" s="247">
        <f>S103*H103</f>
        <v>0</v>
      </c>
      <c r="AR103" s="21" t="s">
        <v>135</v>
      </c>
      <c r="AT103" s="21" t="s">
        <v>131</v>
      </c>
      <c r="AU103" s="21" t="s">
        <v>79</v>
      </c>
      <c r="AY103" s="21" t="s">
        <v>128</v>
      </c>
      <c r="BE103" s="243">
        <f>IF(N103="základní",J103,0)</f>
        <v>0</v>
      </c>
      <c r="BF103" s="243">
        <f>IF(N103="snížená",J103,0)</f>
        <v>0</v>
      </c>
      <c r="BG103" s="243">
        <f>IF(N103="zákl. přenesená",J103,0)</f>
        <v>0</v>
      </c>
      <c r="BH103" s="243">
        <f>IF(N103="sníž. přenesená",J103,0)</f>
        <v>0</v>
      </c>
      <c r="BI103" s="243">
        <f>IF(N103="nulová",J103,0)</f>
        <v>0</v>
      </c>
      <c r="BJ103" s="21" t="s">
        <v>76</v>
      </c>
      <c r="BK103" s="243">
        <f>ROUND(I103*H103,2)</f>
        <v>0</v>
      </c>
      <c r="BL103" s="21" t="s">
        <v>135</v>
      </c>
      <c r="BM103" s="21" t="s">
        <v>559</v>
      </c>
    </row>
    <row r="104" s="1" customFormat="1" ht="6.96" customHeight="1">
      <c r="B104" s="64"/>
      <c r="C104" s="65"/>
      <c r="D104" s="65"/>
      <c r="E104" s="65"/>
      <c r="F104" s="65"/>
      <c r="G104" s="65"/>
      <c r="H104" s="65"/>
      <c r="I104" s="175"/>
      <c r="J104" s="65"/>
      <c r="K104" s="65"/>
      <c r="L104" s="69"/>
    </row>
  </sheetData>
  <sheetProtection sheet="1" autoFilter="0" formatColumns="0" formatRows="0" objects="1" scenarios="1" spinCount="100000" saltValue="mTyA8m4CFbyjrxvnSAsNV1klOkRoJr1TK88NOgJ1RQePZ9PLuBYw5uZT3bVSMEwZKomMr4wbdJ+/yVdUITK/MA==" hashValue="jUBD4Vlf2GVpE9BQzE4pWkZ3ytaR868TX8viTCNz6Lx+vO0bWQ6+GFzk0zCVAA8CAWrhyH9J5U05F1lnSAA6Ww==" algorithmName="SHA-512" password="CC35"/>
  <autoFilter ref="C84:K10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8" customWidth="1"/>
    <col min="2" max="2" width="1.664063" style="248" customWidth="1"/>
    <col min="3" max="4" width="5" style="248" customWidth="1"/>
    <col min="5" max="5" width="11.67" style="248" customWidth="1"/>
    <col min="6" max="6" width="9.17" style="248" customWidth="1"/>
    <col min="7" max="7" width="5" style="248" customWidth="1"/>
    <col min="8" max="8" width="77.83" style="248" customWidth="1"/>
    <col min="9" max="10" width="20" style="248" customWidth="1"/>
    <col min="11" max="11" width="1.664063" style="248" customWidth="1"/>
  </cols>
  <sheetData>
    <row r="1" ht="37.5" customHeight="1"/>
    <row r="2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2" customFormat="1" ht="45" customHeight="1">
      <c r="B3" s="252"/>
      <c r="C3" s="253" t="s">
        <v>560</v>
      </c>
      <c r="D3" s="253"/>
      <c r="E3" s="253"/>
      <c r="F3" s="253"/>
      <c r="G3" s="253"/>
      <c r="H3" s="253"/>
      <c r="I3" s="253"/>
      <c r="J3" s="253"/>
      <c r="K3" s="254"/>
    </row>
    <row r="4" ht="25.5" customHeight="1">
      <c r="B4" s="255"/>
      <c r="C4" s="256" t="s">
        <v>561</v>
      </c>
      <c r="D4" s="256"/>
      <c r="E4" s="256"/>
      <c r="F4" s="256"/>
      <c r="G4" s="256"/>
      <c r="H4" s="256"/>
      <c r="I4" s="256"/>
      <c r="J4" s="256"/>
      <c r="K4" s="257"/>
    </row>
    <row r="5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ht="15" customHeight="1">
      <c r="B6" s="255"/>
      <c r="C6" s="259" t="s">
        <v>562</v>
      </c>
      <c r="D6" s="259"/>
      <c r="E6" s="259"/>
      <c r="F6" s="259"/>
      <c r="G6" s="259"/>
      <c r="H6" s="259"/>
      <c r="I6" s="259"/>
      <c r="J6" s="259"/>
      <c r="K6" s="257"/>
    </row>
    <row r="7" ht="15" customHeight="1">
      <c r="B7" s="260"/>
      <c r="C7" s="259" t="s">
        <v>563</v>
      </c>
      <c r="D7" s="259"/>
      <c r="E7" s="259"/>
      <c r="F7" s="259"/>
      <c r="G7" s="259"/>
      <c r="H7" s="259"/>
      <c r="I7" s="259"/>
      <c r="J7" s="259"/>
      <c r="K7" s="257"/>
    </row>
    <row r="8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ht="15" customHeight="1">
      <c r="B9" s="260"/>
      <c r="C9" s="259" t="s">
        <v>564</v>
      </c>
      <c r="D9" s="259"/>
      <c r="E9" s="259"/>
      <c r="F9" s="259"/>
      <c r="G9" s="259"/>
      <c r="H9" s="259"/>
      <c r="I9" s="259"/>
      <c r="J9" s="259"/>
      <c r="K9" s="257"/>
    </row>
    <row r="10" ht="15" customHeight="1">
      <c r="B10" s="260"/>
      <c r="C10" s="259"/>
      <c r="D10" s="259" t="s">
        <v>565</v>
      </c>
      <c r="E10" s="259"/>
      <c r="F10" s="259"/>
      <c r="G10" s="259"/>
      <c r="H10" s="259"/>
      <c r="I10" s="259"/>
      <c r="J10" s="259"/>
      <c r="K10" s="257"/>
    </row>
    <row r="11" ht="15" customHeight="1">
      <c r="B11" s="260"/>
      <c r="C11" s="261"/>
      <c r="D11" s="259" t="s">
        <v>566</v>
      </c>
      <c r="E11" s="259"/>
      <c r="F11" s="259"/>
      <c r="G11" s="259"/>
      <c r="H11" s="259"/>
      <c r="I11" s="259"/>
      <c r="J11" s="259"/>
      <c r="K11" s="257"/>
    </row>
    <row r="12" ht="12.75" customHeight="1">
      <c r="B12" s="260"/>
      <c r="C12" s="261"/>
      <c r="D12" s="261"/>
      <c r="E12" s="261"/>
      <c r="F12" s="261"/>
      <c r="G12" s="261"/>
      <c r="H12" s="261"/>
      <c r="I12" s="261"/>
      <c r="J12" s="261"/>
      <c r="K12" s="257"/>
    </row>
    <row r="13" ht="15" customHeight="1">
      <c r="B13" s="260"/>
      <c r="C13" s="261"/>
      <c r="D13" s="259" t="s">
        <v>567</v>
      </c>
      <c r="E13" s="259"/>
      <c r="F13" s="259"/>
      <c r="G13" s="259"/>
      <c r="H13" s="259"/>
      <c r="I13" s="259"/>
      <c r="J13" s="259"/>
      <c r="K13" s="257"/>
    </row>
    <row r="14" ht="15" customHeight="1">
      <c r="B14" s="260"/>
      <c r="C14" s="261"/>
      <c r="D14" s="259" t="s">
        <v>568</v>
      </c>
      <c r="E14" s="259"/>
      <c r="F14" s="259"/>
      <c r="G14" s="259"/>
      <c r="H14" s="259"/>
      <c r="I14" s="259"/>
      <c r="J14" s="259"/>
      <c r="K14" s="257"/>
    </row>
    <row r="15" ht="15" customHeight="1">
      <c r="B15" s="260"/>
      <c r="C15" s="261"/>
      <c r="D15" s="259" t="s">
        <v>569</v>
      </c>
      <c r="E15" s="259"/>
      <c r="F15" s="259"/>
      <c r="G15" s="259"/>
      <c r="H15" s="259"/>
      <c r="I15" s="259"/>
      <c r="J15" s="259"/>
      <c r="K15" s="257"/>
    </row>
    <row r="16" ht="15" customHeight="1">
      <c r="B16" s="260"/>
      <c r="C16" s="261"/>
      <c r="D16" s="261"/>
      <c r="E16" s="262" t="s">
        <v>75</v>
      </c>
      <c r="F16" s="259" t="s">
        <v>570</v>
      </c>
      <c r="G16" s="259"/>
      <c r="H16" s="259"/>
      <c r="I16" s="259"/>
      <c r="J16" s="259"/>
      <c r="K16" s="257"/>
    </row>
    <row r="17" ht="15" customHeight="1">
      <c r="B17" s="260"/>
      <c r="C17" s="261"/>
      <c r="D17" s="261"/>
      <c r="E17" s="262" t="s">
        <v>571</v>
      </c>
      <c r="F17" s="259" t="s">
        <v>572</v>
      </c>
      <c r="G17" s="259"/>
      <c r="H17" s="259"/>
      <c r="I17" s="259"/>
      <c r="J17" s="259"/>
      <c r="K17" s="257"/>
    </row>
    <row r="18" ht="15" customHeight="1">
      <c r="B18" s="260"/>
      <c r="C18" s="261"/>
      <c r="D18" s="261"/>
      <c r="E18" s="262" t="s">
        <v>573</v>
      </c>
      <c r="F18" s="259" t="s">
        <v>574</v>
      </c>
      <c r="G18" s="259"/>
      <c r="H18" s="259"/>
      <c r="I18" s="259"/>
      <c r="J18" s="259"/>
      <c r="K18" s="257"/>
    </row>
    <row r="19" ht="15" customHeight="1">
      <c r="B19" s="260"/>
      <c r="C19" s="261"/>
      <c r="D19" s="261"/>
      <c r="E19" s="262" t="s">
        <v>575</v>
      </c>
      <c r="F19" s="259" t="s">
        <v>576</v>
      </c>
      <c r="G19" s="259"/>
      <c r="H19" s="259"/>
      <c r="I19" s="259"/>
      <c r="J19" s="259"/>
      <c r="K19" s="257"/>
    </row>
    <row r="20" ht="15" customHeight="1">
      <c r="B20" s="260"/>
      <c r="C20" s="261"/>
      <c r="D20" s="261"/>
      <c r="E20" s="262" t="s">
        <v>577</v>
      </c>
      <c r="F20" s="259" t="s">
        <v>578</v>
      </c>
      <c r="G20" s="259"/>
      <c r="H20" s="259"/>
      <c r="I20" s="259"/>
      <c r="J20" s="259"/>
      <c r="K20" s="257"/>
    </row>
    <row r="21" ht="15" customHeight="1">
      <c r="B21" s="260"/>
      <c r="C21" s="261"/>
      <c r="D21" s="261"/>
      <c r="E21" s="262" t="s">
        <v>82</v>
      </c>
      <c r="F21" s="259" t="s">
        <v>579</v>
      </c>
      <c r="G21" s="259"/>
      <c r="H21" s="259"/>
      <c r="I21" s="259"/>
      <c r="J21" s="259"/>
      <c r="K21" s="257"/>
    </row>
    <row r="22" ht="12.75" customHeight="1">
      <c r="B22" s="260"/>
      <c r="C22" s="261"/>
      <c r="D22" s="261"/>
      <c r="E22" s="261"/>
      <c r="F22" s="261"/>
      <c r="G22" s="261"/>
      <c r="H22" s="261"/>
      <c r="I22" s="261"/>
      <c r="J22" s="261"/>
      <c r="K22" s="257"/>
    </row>
    <row r="23" ht="15" customHeight="1">
      <c r="B23" s="260"/>
      <c r="C23" s="259" t="s">
        <v>580</v>
      </c>
      <c r="D23" s="259"/>
      <c r="E23" s="259"/>
      <c r="F23" s="259"/>
      <c r="G23" s="259"/>
      <c r="H23" s="259"/>
      <c r="I23" s="259"/>
      <c r="J23" s="259"/>
      <c r="K23" s="257"/>
    </row>
    <row r="24" ht="15" customHeight="1">
      <c r="B24" s="260"/>
      <c r="C24" s="259" t="s">
        <v>581</v>
      </c>
      <c r="D24" s="259"/>
      <c r="E24" s="259"/>
      <c r="F24" s="259"/>
      <c r="G24" s="259"/>
      <c r="H24" s="259"/>
      <c r="I24" s="259"/>
      <c r="J24" s="259"/>
      <c r="K24" s="257"/>
    </row>
    <row r="25" ht="15" customHeight="1">
      <c r="B25" s="260"/>
      <c r="C25" s="259"/>
      <c r="D25" s="259" t="s">
        <v>582</v>
      </c>
      <c r="E25" s="259"/>
      <c r="F25" s="259"/>
      <c r="G25" s="259"/>
      <c r="H25" s="259"/>
      <c r="I25" s="259"/>
      <c r="J25" s="259"/>
      <c r="K25" s="257"/>
    </row>
    <row r="26" ht="15" customHeight="1">
      <c r="B26" s="260"/>
      <c r="C26" s="261"/>
      <c r="D26" s="259" t="s">
        <v>583</v>
      </c>
      <c r="E26" s="259"/>
      <c r="F26" s="259"/>
      <c r="G26" s="259"/>
      <c r="H26" s="259"/>
      <c r="I26" s="259"/>
      <c r="J26" s="259"/>
      <c r="K26" s="257"/>
    </row>
    <row r="27" ht="12.75" customHeight="1">
      <c r="B27" s="260"/>
      <c r="C27" s="261"/>
      <c r="D27" s="261"/>
      <c r="E27" s="261"/>
      <c r="F27" s="261"/>
      <c r="G27" s="261"/>
      <c r="H27" s="261"/>
      <c r="I27" s="261"/>
      <c r="J27" s="261"/>
      <c r="K27" s="257"/>
    </row>
    <row r="28" ht="15" customHeight="1">
      <c r="B28" s="260"/>
      <c r="C28" s="261"/>
      <c r="D28" s="259" t="s">
        <v>584</v>
      </c>
      <c r="E28" s="259"/>
      <c r="F28" s="259"/>
      <c r="G28" s="259"/>
      <c r="H28" s="259"/>
      <c r="I28" s="259"/>
      <c r="J28" s="259"/>
      <c r="K28" s="257"/>
    </row>
    <row r="29" ht="15" customHeight="1">
      <c r="B29" s="260"/>
      <c r="C29" s="261"/>
      <c r="D29" s="259" t="s">
        <v>585</v>
      </c>
      <c r="E29" s="259"/>
      <c r="F29" s="259"/>
      <c r="G29" s="259"/>
      <c r="H29" s="259"/>
      <c r="I29" s="259"/>
      <c r="J29" s="259"/>
      <c r="K29" s="257"/>
    </row>
    <row r="30" ht="12.75" customHeight="1">
      <c r="B30" s="260"/>
      <c r="C30" s="261"/>
      <c r="D30" s="261"/>
      <c r="E30" s="261"/>
      <c r="F30" s="261"/>
      <c r="G30" s="261"/>
      <c r="H30" s="261"/>
      <c r="I30" s="261"/>
      <c r="J30" s="261"/>
      <c r="K30" s="257"/>
    </row>
    <row r="31" ht="15" customHeight="1">
      <c r="B31" s="260"/>
      <c r="C31" s="261"/>
      <c r="D31" s="259" t="s">
        <v>586</v>
      </c>
      <c r="E31" s="259"/>
      <c r="F31" s="259"/>
      <c r="G31" s="259"/>
      <c r="H31" s="259"/>
      <c r="I31" s="259"/>
      <c r="J31" s="259"/>
      <c r="K31" s="257"/>
    </row>
    <row r="32" ht="15" customHeight="1">
      <c r="B32" s="260"/>
      <c r="C32" s="261"/>
      <c r="D32" s="259" t="s">
        <v>587</v>
      </c>
      <c r="E32" s="259"/>
      <c r="F32" s="259"/>
      <c r="G32" s="259"/>
      <c r="H32" s="259"/>
      <c r="I32" s="259"/>
      <c r="J32" s="259"/>
      <c r="K32" s="257"/>
    </row>
    <row r="33" ht="15" customHeight="1">
      <c r="B33" s="260"/>
      <c r="C33" s="261"/>
      <c r="D33" s="259" t="s">
        <v>588</v>
      </c>
      <c r="E33" s="259"/>
      <c r="F33" s="259"/>
      <c r="G33" s="259"/>
      <c r="H33" s="259"/>
      <c r="I33" s="259"/>
      <c r="J33" s="259"/>
      <c r="K33" s="257"/>
    </row>
    <row r="34" ht="15" customHeight="1">
      <c r="B34" s="260"/>
      <c r="C34" s="261"/>
      <c r="D34" s="259"/>
      <c r="E34" s="263" t="s">
        <v>114</v>
      </c>
      <c r="F34" s="259"/>
      <c r="G34" s="259" t="s">
        <v>589</v>
      </c>
      <c r="H34" s="259"/>
      <c r="I34" s="259"/>
      <c r="J34" s="259"/>
      <c r="K34" s="257"/>
    </row>
    <row r="35" ht="30.75" customHeight="1">
      <c r="B35" s="260"/>
      <c r="C35" s="261"/>
      <c r="D35" s="259"/>
      <c r="E35" s="263" t="s">
        <v>590</v>
      </c>
      <c r="F35" s="259"/>
      <c r="G35" s="259" t="s">
        <v>591</v>
      </c>
      <c r="H35" s="259"/>
      <c r="I35" s="259"/>
      <c r="J35" s="259"/>
      <c r="K35" s="257"/>
    </row>
    <row r="36" ht="15" customHeight="1">
      <c r="B36" s="260"/>
      <c r="C36" s="261"/>
      <c r="D36" s="259"/>
      <c r="E36" s="263" t="s">
        <v>50</v>
      </c>
      <c r="F36" s="259"/>
      <c r="G36" s="259" t="s">
        <v>592</v>
      </c>
      <c r="H36" s="259"/>
      <c r="I36" s="259"/>
      <c r="J36" s="259"/>
      <c r="K36" s="257"/>
    </row>
    <row r="37" ht="15" customHeight="1">
      <c r="B37" s="260"/>
      <c r="C37" s="261"/>
      <c r="D37" s="259"/>
      <c r="E37" s="263" t="s">
        <v>115</v>
      </c>
      <c r="F37" s="259"/>
      <c r="G37" s="259" t="s">
        <v>593</v>
      </c>
      <c r="H37" s="259"/>
      <c r="I37" s="259"/>
      <c r="J37" s="259"/>
      <c r="K37" s="257"/>
    </row>
    <row r="38" ht="15" customHeight="1">
      <c r="B38" s="260"/>
      <c r="C38" s="261"/>
      <c r="D38" s="259"/>
      <c r="E38" s="263" t="s">
        <v>116</v>
      </c>
      <c r="F38" s="259"/>
      <c r="G38" s="259" t="s">
        <v>594</v>
      </c>
      <c r="H38" s="259"/>
      <c r="I38" s="259"/>
      <c r="J38" s="259"/>
      <c r="K38" s="257"/>
    </row>
    <row r="39" ht="15" customHeight="1">
      <c r="B39" s="260"/>
      <c r="C39" s="261"/>
      <c r="D39" s="259"/>
      <c r="E39" s="263" t="s">
        <v>117</v>
      </c>
      <c r="F39" s="259"/>
      <c r="G39" s="259" t="s">
        <v>595</v>
      </c>
      <c r="H39" s="259"/>
      <c r="I39" s="259"/>
      <c r="J39" s="259"/>
      <c r="K39" s="257"/>
    </row>
    <row r="40" ht="15" customHeight="1">
      <c r="B40" s="260"/>
      <c r="C40" s="261"/>
      <c r="D40" s="259"/>
      <c r="E40" s="263" t="s">
        <v>596</v>
      </c>
      <c r="F40" s="259"/>
      <c r="G40" s="259" t="s">
        <v>597</v>
      </c>
      <c r="H40" s="259"/>
      <c r="I40" s="259"/>
      <c r="J40" s="259"/>
      <c r="K40" s="257"/>
    </row>
    <row r="41" ht="15" customHeight="1">
      <c r="B41" s="260"/>
      <c r="C41" s="261"/>
      <c r="D41" s="259"/>
      <c r="E41" s="263"/>
      <c r="F41" s="259"/>
      <c r="G41" s="259" t="s">
        <v>598</v>
      </c>
      <c r="H41" s="259"/>
      <c r="I41" s="259"/>
      <c r="J41" s="259"/>
      <c r="K41" s="257"/>
    </row>
    <row r="42" ht="15" customHeight="1">
      <c r="B42" s="260"/>
      <c r="C42" s="261"/>
      <c r="D42" s="259"/>
      <c r="E42" s="263" t="s">
        <v>599</v>
      </c>
      <c r="F42" s="259"/>
      <c r="G42" s="259" t="s">
        <v>600</v>
      </c>
      <c r="H42" s="259"/>
      <c r="I42" s="259"/>
      <c r="J42" s="259"/>
      <c r="K42" s="257"/>
    </row>
    <row r="43" ht="15" customHeight="1">
      <c r="B43" s="260"/>
      <c r="C43" s="261"/>
      <c r="D43" s="259"/>
      <c r="E43" s="263" t="s">
        <v>119</v>
      </c>
      <c r="F43" s="259"/>
      <c r="G43" s="259" t="s">
        <v>601</v>
      </c>
      <c r="H43" s="259"/>
      <c r="I43" s="259"/>
      <c r="J43" s="259"/>
      <c r="K43" s="257"/>
    </row>
    <row r="44" ht="12.75" customHeight="1">
      <c r="B44" s="260"/>
      <c r="C44" s="261"/>
      <c r="D44" s="259"/>
      <c r="E44" s="259"/>
      <c r="F44" s="259"/>
      <c r="G44" s="259"/>
      <c r="H44" s="259"/>
      <c r="I44" s="259"/>
      <c r="J44" s="259"/>
      <c r="K44" s="257"/>
    </row>
    <row r="45" ht="15" customHeight="1">
      <c r="B45" s="260"/>
      <c r="C45" s="261"/>
      <c r="D45" s="259" t="s">
        <v>602</v>
      </c>
      <c r="E45" s="259"/>
      <c r="F45" s="259"/>
      <c r="G45" s="259"/>
      <c r="H45" s="259"/>
      <c r="I45" s="259"/>
      <c r="J45" s="259"/>
      <c r="K45" s="257"/>
    </row>
    <row r="46" ht="15" customHeight="1">
      <c r="B46" s="260"/>
      <c r="C46" s="261"/>
      <c r="D46" s="261"/>
      <c r="E46" s="259" t="s">
        <v>603</v>
      </c>
      <c r="F46" s="259"/>
      <c r="G46" s="259"/>
      <c r="H46" s="259"/>
      <c r="I46" s="259"/>
      <c r="J46" s="259"/>
      <c r="K46" s="257"/>
    </row>
    <row r="47" ht="15" customHeight="1">
      <c r="B47" s="260"/>
      <c r="C47" s="261"/>
      <c r="D47" s="261"/>
      <c r="E47" s="259" t="s">
        <v>604</v>
      </c>
      <c r="F47" s="259"/>
      <c r="G47" s="259"/>
      <c r="H47" s="259"/>
      <c r="I47" s="259"/>
      <c r="J47" s="259"/>
      <c r="K47" s="257"/>
    </row>
    <row r="48" ht="15" customHeight="1">
      <c r="B48" s="260"/>
      <c r="C48" s="261"/>
      <c r="D48" s="261"/>
      <c r="E48" s="259" t="s">
        <v>605</v>
      </c>
      <c r="F48" s="259"/>
      <c r="G48" s="259"/>
      <c r="H48" s="259"/>
      <c r="I48" s="259"/>
      <c r="J48" s="259"/>
      <c r="K48" s="257"/>
    </row>
    <row r="49" ht="15" customHeight="1">
      <c r="B49" s="260"/>
      <c r="C49" s="261"/>
      <c r="D49" s="259" t="s">
        <v>606</v>
      </c>
      <c r="E49" s="259"/>
      <c r="F49" s="259"/>
      <c r="G49" s="259"/>
      <c r="H49" s="259"/>
      <c r="I49" s="259"/>
      <c r="J49" s="259"/>
      <c r="K49" s="257"/>
    </row>
    <row r="50" ht="25.5" customHeight="1">
      <c r="B50" s="255"/>
      <c r="C50" s="256" t="s">
        <v>607</v>
      </c>
      <c r="D50" s="256"/>
      <c r="E50" s="256"/>
      <c r="F50" s="256"/>
      <c r="G50" s="256"/>
      <c r="H50" s="256"/>
      <c r="I50" s="256"/>
      <c r="J50" s="256"/>
      <c r="K50" s="257"/>
    </row>
    <row r="51" ht="5.25" customHeight="1">
      <c r="B51" s="255"/>
      <c r="C51" s="258"/>
      <c r="D51" s="258"/>
      <c r="E51" s="258"/>
      <c r="F51" s="258"/>
      <c r="G51" s="258"/>
      <c r="H51" s="258"/>
      <c r="I51" s="258"/>
      <c r="J51" s="258"/>
      <c r="K51" s="257"/>
    </row>
    <row r="52" ht="15" customHeight="1">
      <c r="B52" s="255"/>
      <c r="C52" s="259" t="s">
        <v>608</v>
      </c>
      <c r="D52" s="259"/>
      <c r="E52" s="259"/>
      <c r="F52" s="259"/>
      <c r="G52" s="259"/>
      <c r="H52" s="259"/>
      <c r="I52" s="259"/>
      <c r="J52" s="259"/>
      <c r="K52" s="257"/>
    </row>
    <row r="53" ht="15" customHeight="1">
      <c r="B53" s="255"/>
      <c r="C53" s="259" t="s">
        <v>609</v>
      </c>
      <c r="D53" s="259"/>
      <c r="E53" s="259"/>
      <c r="F53" s="259"/>
      <c r="G53" s="259"/>
      <c r="H53" s="259"/>
      <c r="I53" s="259"/>
      <c r="J53" s="259"/>
      <c r="K53" s="257"/>
    </row>
    <row r="54" ht="12.75" customHeight="1">
      <c r="B54" s="255"/>
      <c r="C54" s="259"/>
      <c r="D54" s="259"/>
      <c r="E54" s="259"/>
      <c r="F54" s="259"/>
      <c r="G54" s="259"/>
      <c r="H54" s="259"/>
      <c r="I54" s="259"/>
      <c r="J54" s="259"/>
      <c r="K54" s="257"/>
    </row>
    <row r="55" ht="15" customHeight="1">
      <c r="B55" s="255"/>
      <c r="C55" s="259" t="s">
        <v>610</v>
      </c>
      <c r="D55" s="259"/>
      <c r="E55" s="259"/>
      <c r="F55" s="259"/>
      <c r="G55" s="259"/>
      <c r="H55" s="259"/>
      <c r="I55" s="259"/>
      <c r="J55" s="259"/>
      <c r="K55" s="257"/>
    </row>
    <row r="56" ht="15" customHeight="1">
      <c r="B56" s="255"/>
      <c r="C56" s="261"/>
      <c r="D56" s="259" t="s">
        <v>611</v>
      </c>
      <c r="E56" s="259"/>
      <c r="F56" s="259"/>
      <c r="G56" s="259"/>
      <c r="H56" s="259"/>
      <c r="I56" s="259"/>
      <c r="J56" s="259"/>
      <c r="K56" s="257"/>
    </row>
    <row r="57" ht="15" customHeight="1">
      <c r="B57" s="255"/>
      <c r="C57" s="261"/>
      <c r="D57" s="259" t="s">
        <v>612</v>
      </c>
      <c r="E57" s="259"/>
      <c r="F57" s="259"/>
      <c r="G57" s="259"/>
      <c r="H57" s="259"/>
      <c r="I57" s="259"/>
      <c r="J57" s="259"/>
      <c r="K57" s="257"/>
    </row>
    <row r="58" ht="15" customHeight="1">
      <c r="B58" s="255"/>
      <c r="C58" s="261"/>
      <c r="D58" s="259" t="s">
        <v>613</v>
      </c>
      <c r="E58" s="259"/>
      <c r="F58" s="259"/>
      <c r="G58" s="259"/>
      <c r="H58" s="259"/>
      <c r="I58" s="259"/>
      <c r="J58" s="259"/>
      <c r="K58" s="257"/>
    </row>
    <row r="59" ht="15" customHeight="1">
      <c r="B59" s="255"/>
      <c r="C59" s="261"/>
      <c r="D59" s="259" t="s">
        <v>614</v>
      </c>
      <c r="E59" s="259"/>
      <c r="F59" s="259"/>
      <c r="G59" s="259"/>
      <c r="H59" s="259"/>
      <c r="I59" s="259"/>
      <c r="J59" s="259"/>
      <c r="K59" s="257"/>
    </row>
    <row r="60" ht="15" customHeight="1">
      <c r="B60" s="255"/>
      <c r="C60" s="261"/>
      <c r="D60" s="264" t="s">
        <v>615</v>
      </c>
      <c r="E60" s="264"/>
      <c r="F60" s="264"/>
      <c r="G60" s="264"/>
      <c r="H60" s="264"/>
      <c r="I60" s="264"/>
      <c r="J60" s="264"/>
      <c r="K60" s="257"/>
    </row>
    <row r="61" ht="15" customHeight="1">
      <c r="B61" s="255"/>
      <c r="C61" s="261"/>
      <c r="D61" s="259" t="s">
        <v>616</v>
      </c>
      <c r="E61" s="259"/>
      <c r="F61" s="259"/>
      <c r="G61" s="259"/>
      <c r="H61" s="259"/>
      <c r="I61" s="259"/>
      <c r="J61" s="259"/>
      <c r="K61" s="257"/>
    </row>
    <row r="62" ht="12.75" customHeight="1">
      <c r="B62" s="255"/>
      <c r="C62" s="261"/>
      <c r="D62" s="261"/>
      <c r="E62" s="265"/>
      <c r="F62" s="261"/>
      <c r="G62" s="261"/>
      <c r="H62" s="261"/>
      <c r="I62" s="261"/>
      <c r="J62" s="261"/>
      <c r="K62" s="257"/>
    </row>
    <row r="63" ht="15" customHeight="1">
      <c r="B63" s="255"/>
      <c r="C63" s="261"/>
      <c r="D63" s="259" t="s">
        <v>617</v>
      </c>
      <c r="E63" s="259"/>
      <c r="F63" s="259"/>
      <c r="G63" s="259"/>
      <c r="H63" s="259"/>
      <c r="I63" s="259"/>
      <c r="J63" s="259"/>
      <c r="K63" s="257"/>
    </row>
    <row r="64" ht="15" customHeight="1">
      <c r="B64" s="255"/>
      <c r="C64" s="261"/>
      <c r="D64" s="264" t="s">
        <v>618</v>
      </c>
      <c r="E64" s="264"/>
      <c r="F64" s="264"/>
      <c r="G64" s="264"/>
      <c r="H64" s="264"/>
      <c r="I64" s="264"/>
      <c r="J64" s="264"/>
      <c r="K64" s="257"/>
    </row>
    <row r="65" ht="15" customHeight="1">
      <c r="B65" s="255"/>
      <c r="C65" s="261"/>
      <c r="D65" s="259" t="s">
        <v>619</v>
      </c>
      <c r="E65" s="259"/>
      <c r="F65" s="259"/>
      <c r="G65" s="259"/>
      <c r="H65" s="259"/>
      <c r="I65" s="259"/>
      <c r="J65" s="259"/>
      <c r="K65" s="257"/>
    </row>
    <row r="66" ht="15" customHeight="1">
      <c r="B66" s="255"/>
      <c r="C66" s="261"/>
      <c r="D66" s="259" t="s">
        <v>620</v>
      </c>
      <c r="E66" s="259"/>
      <c r="F66" s="259"/>
      <c r="G66" s="259"/>
      <c r="H66" s="259"/>
      <c r="I66" s="259"/>
      <c r="J66" s="259"/>
      <c r="K66" s="257"/>
    </row>
    <row r="67" ht="15" customHeight="1">
      <c r="B67" s="255"/>
      <c r="C67" s="261"/>
      <c r="D67" s="259" t="s">
        <v>621</v>
      </c>
      <c r="E67" s="259"/>
      <c r="F67" s="259"/>
      <c r="G67" s="259"/>
      <c r="H67" s="259"/>
      <c r="I67" s="259"/>
      <c r="J67" s="259"/>
      <c r="K67" s="257"/>
    </row>
    <row r="68" ht="15" customHeight="1">
      <c r="B68" s="255"/>
      <c r="C68" s="261"/>
      <c r="D68" s="259" t="s">
        <v>622</v>
      </c>
      <c r="E68" s="259"/>
      <c r="F68" s="259"/>
      <c r="G68" s="259"/>
      <c r="H68" s="259"/>
      <c r="I68" s="259"/>
      <c r="J68" s="259"/>
      <c r="K68" s="257"/>
    </row>
    <row r="69" ht="12.75" customHeight="1">
      <c r="B69" s="266"/>
      <c r="C69" s="267"/>
      <c r="D69" s="267"/>
      <c r="E69" s="267"/>
      <c r="F69" s="267"/>
      <c r="G69" s="267"/>
      <c r="H69" s="267"/>
      <c r="I69" s="267"/>
      <c r="J69" s="267"/>
      <c r="K69" s="268"/>
    </row>
    <row r="70" ht="18.75" customHeight="1">
      <c r="B70" s="269"/>
      <c r="C70" s="269"/>
      <c r="D70" s="269"/>
      <c r="E70" s="269"/>
      <c r="F70" s="269"/>
      <c r="G70" s="269"/>
      <c r="H70" s="269"/>
      <c r="I70" s="269"/>
      <c r="J70" s="269"/>
      <c r="K70" s="270"/>
    </row>
    <row r="71" ht="18.7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</row>
    <row r="72" ht="7.5" customHeight="1">
      <c r="B72" s="271"/>
      <c r="C72" s="272"/>
      <c r="D72" s="272"/>
      <c r="E72" s="272"/>
      <c r="F72" s="272"/>
      <c r="G72" s="272"/>
      <c r="H72" s="272"/>
      <c r="I72" s="272"/>
      <c r="J72" s="272"/>
      <c r="K72" s="273"/>
    </row>
    <row r="73" ht="45" customHeight="1">
      <c r="B73" s="274"/>
      <c r="C73" s="275" t="s">
        <v>99</v>
      </c>
      <c r="D73" s="275"/>
      <c r="E73" s="275"/>
      <c r="F73" s="275"/>
      <c r="G73" s="275"/>
      <c r="H73" s="275"/>
      <c r="I73" s="275"/>
      <c r="J73" s="275"/>
      <c r="K73" s="276"/>
    </row>
    <row r="74" ht="17.25" customHeight="1">
      <c r="B74" s="274"/>
      <c r="C74" s="277" t="s">
        <v>623</v>
      </c>
      <c r="D74" s="277"/>
      <c r="E74" s="277"/>
      <c r="F74" s="277" t="s">
        <v>624</v>
      </c>
      <c r="G74" s="278"/>
      <c r="H74" s="277" t="s">
        <v>115</v>
      </c>
      <c r="I74" s="277" t="s">
        <v>54</v>
      </c>
      <c r="J74" s="277" t="s">
        <v>625</v>
      </c>
      <c r="K74" s="276"/>
    </row>
    <row r="75" ht="17.25" customHeight="1">
      <c r="B75" s="274"/>
      <c r="C75" s="279" t="s">
        <v>626</v>
      </c>
      <c r="D75" s="279"/>
      <c r="E75" s="279"/>
      <c r="F75" s="280" t="s">
        <v>627</v>
      </c>
      <c r="G75" s="281"/>
      <c r="H75" s="279"/>
      <c r="I75" s="279"/>
      <c r="J75" s="279" t="s">
        <v>628</v>
      </c>
      <c r="K75" s="276"/>
    </row>
    <row r="76" ht="5.25" customHeight="1">
      <c r="B76" s="274"/>
      <c r="C76" s="282"/>
      <c r="D76" s="282"/>
      <c r="E76" s="282"/>
      <c r="F76" s="282"/>
      <c r="G76" s="283"/>
      <c r="H76" s="282"/>
      <c r="I76" s="282"/>
      <c r="J76" s="282"/>
      <c r="K76" s="276"/>
    </row>
    <row r="77" ht="15" customHeight="1">
      <c r="B77" s="274"/>
      <c r="C77" s="263" t="s">
        <v>50</v>
      </c>
      <c r="D77" s="282"/>
      <c r="E77" s="282"/>
      <c r="F77" s="284" t="s">
        <v>629</v>
      </c>
      <c r="G77" s="283"/>
      <c r="H77" s="263" t="s">
        <v>630</v>
      </c>
      <c r="I77" s="263" t="s">
        <v>631</v>
      </c>
      <c r="J77" s="263">
        <v>20</v>
      </c>
      <c r="K77" s="276"/>
    </row>
    <row r="78" ht="15" customHeight="1">
      <c r="B78" s="274"/>
      <c r="C78" s="263" t="s">
        <v>632</v>
      </c>
      <c r="D78" s="263"/>
      <c r="E78" s="263"/>
      <c r="F78" s="284" t="s">
        <v>629</v>
      </c>
      <c r="G78" s="283"/>
      <c r="H78" s="263" t="s">
        <v>633</v>
      </c>
      <c r="I78" s="263" t="s">
        <v>631</v>
      </c>
      <c r="J78" s="263">
        <v>120</v>
      </c>
      <c r="K78" s="276"/>
    </row>
    <row r="79" ht="15" customHeight="1">
      <c r="B79" s="285"/>
      <c r="C79" s="263" t="s">
        <v>634</v>
      </c>
      <c r="D79" s="263"/>
      <c r="E79" s="263"/>
      <c r="F79" s="284" t="s">
        <v>635</v>
      </c>
      <c r="G79" s="283"/>
      <c r="H79" s="263" t="s">
        <v>636</v>
      </c>
      <c r="I79" s="263" t="s">
        <v>631</v>
      </c>
      <c r="J79" s="263">
        <v>50</v>
      </c>
      <c r="K79" s="276"/>
    </row>
    <row r="80" ht="15" customHeight="1">
      <c r="B80" s="285"/>
      <c r="C80" s="263" t="s">
        <v>637</v>
      </c>
      <c r="D80" s="263"/>
      <c r="E80" s="263"/>
      <c r="F80" s="284" t="s">
        <v>629</v>
      </c>
      <c r="G80" s="283"/>
      <c r="H80" s="263" t="s">
        <v>638</v>
      </c>
      <c r="I80" s="263" t="s">
        <v>639</v>
      </c>
      <c r="J80" s="263"/>
      <c r="K80" s="276"/>
    </row>
    <row r="81" ht="15" customHeight="1">
      <c r="B81" s="285"/>
      <c r="C81" s="286" t="s">
        <v>640</v>
      </c>
      <c r="D81" s="286"/>
      <c r="E81" s="286"/>
      <c r="F81" s="287" t="s">
        <v>635</v>
      </c>
      <c r="G81" s="286"/>
      <c r="H81" s="286" t="s">
        <v>641</v>
      </c>
      <c r="I81" s="286" t="s">
        <v>631</v>
      </c>
      <c r="J81" s="286">
        <v>15</v>
      </c>
      <c r="K81" s="276"/>
    </row>
    <row r="82" ht="15" customHeight="1">
      <c r="B82" s="285"/>
      <c r="C82" s="286" t="s">
        <v>642</v>
      </c>
      <c r="D82" s="286"/>
      <c r="E82" s="286"/>
      <c r="F82" s="287" t="s">
        <v>635</v>
      </c>
      <c r="G82" s="286"/>
      <c r="H82" s="286" t="s">
        <v>643</v>
      </c>
      <c r="I82" s="286" t="s">
        <v>631</v>
      </c>
      <c r="J82" s="286">
        <v>15</v>
      </c>
      <c r="K82" s="276"/>
    </row>
    <row r="83" ht="15" customHeight="1">
      <c r="B83" s="285"/>
      <c r="C83" s="286" t="s">
        <v>644</v>
      </c>
      <c r="D83" s="286"/>
      <c r="E83" s="286"/>
      <c r="F83" s="287" t="s">
        <v>635</v>
      </c>
      <c r="G83" s="286"/>
      <c r="H83" s="286" t="s">
        <v>645</v>
      </c>
      <c r="I83" s="286" t="s">
        <v>631</v>
      </c>
      <c r="J83" s="286">
        <v>20</v>
      </c>
      <c r="K83" s="276"/>
    </row>
    <row r="84" ht="15" customHeight="1">
      <c r="B84" s="285"/>
      <c r="C84" s="286" t="s">
        <v>646</v>
      </c>
      <c r="D84" s="286"/>
      <c r="E84" s="286"/>
      <c r="F84" s="287" t="s">
        <v>635</v>
      </c>
      <c r="G84" s="286"/>
      <c r="H84" s="286" t="s">
        <v>647</v>
      </c>
      <c r="I84" s="286" t="s">
        <v>631</v>
      </c>
      <c r="J84" s="286">
        <v>20</v>
      </c>
      <c r="K84" s="276"/>
    </row>
    <row r="85" ht="15" customHeight="1">
      <c r="B85" s="285"/>
      <c r="C85" s="263" t="s">
        <v>648</v>
      </c>
      <c r="D85" s="263"/>
      <c r="E85" s="263"/>
      <c r="F85" s="284" t="s">
        <v>635</v>
      </c>
      <c r="G85" s="283"/>
      <c r="H85" s="263" t="s">
        <v>649</v>
      </c>
      <c r="I85" s="263" t="s">
        <v>631</v>
      </c>
      <c r="J85" s="263">
        <v>50</v>
      </c>
      <c r="K85" s="276"/>
    </row>
    <row r="86" ht="15" customHeight="1">
      <c r="B86" s="285"/>
      <c r="C86" s="263" t="s">
        <v>650</v>
      </c>
      <c r="D86" s="263"/>
      <c r="E86" s="263"/>
      <c r="F86" s="284" t="s">
        <v>635</v>
      </c>
      <c r="G86" s="283"/>
      <c r="H86" s="263" t="s">
        <v>651</v>
      </c>
      <c r="I86" s="263" t="s">
        <v>631</v>
      </c>
      <c r="J86" s="263">
        <v>20</v>
      </c>
      <c r="K86" s="276"/>
    </row>
    <row r="87" ht="15" customHeight="1">
      <c r="B87" s="285"/>
      <c r="C87" s="263" t="s">
        <v>652</v>
      </c>
      <c r="D87" s="263"/>
      <c r="E87" s="263"/>
      <c r="F87" s="284" t="s">
        <v>635</v>
      </c>
      <c r="G87" s="283"/>
      <c r="H87" s="263" t="s">
        <v>653</v>
      </c>
      <c r="I87" s="263" t="s">
        <v>631</v>
      </c>
      <c r="J87" s="263">
        <v>20</v>
      </c>
      <c r="K87" s="276"/>
    </row>
    <row r="88" ht="15" customHeight="1">
      <c r="B88" s="285"/>
      <c r="C88" s="263" t="s">
        <v>654</v>
      </c>
      <c r="D88" s="263"/>
      <c r="E88" s="263"/>
      <c r="F88" s="284" t="s">
        <v>635</v>
      </c>
      <c r="G88" s="283"/>
      <c r="H88" s="263" t="s">
        <v>655</v>
      </c>
      <c r="I88" s="263" t="s">
        <v>631</v>
      </c>
      <c r="J88" s="263">
        <v>50</v>
      </c>
      <c r="K88" s="276"/>
    </row>
    <row r="89" ht="15" customHeight="1">
      <c r="B89" s="285"/>
      <c r="C89" s="263" t="s">
        <v>656</v>
      </c>
      <c r="D89" s="263"/>
      <c r="E89" s="263"/>
      <c r="F89" s="284" t="s">
        <v>635</v>
      </c>
      <c r="G89" s="283"/>
      <c r="H89" s="263" t="s">
        <v>656</v>
      </c>
      <c r="I89" s="263" t="s">
        <v>631</v>
      </c>
      <c r="J89" s="263">
        <v>50</v>
      </c>
      <c r="K89" s="276"/>
    </row>
    <row r="90" ht="15" customHeight="1">
      <c r="B90" s="285"/>
      <c r="C90" s="263" t="s">
        <v>120</v>
      </c>
      <c r="D90" s="263"/>
      <c r="E90" s="263"/>
      <c r="F90" s="284" t="s">
        <v>635</v>
      </c>
      <c r="G90" s="283"/>
      <c r="H90" s="263" t="s">
        <v>657</v>
      </c>
      <c r="I90" s="263" t="s">
        <v>631</v>
      </c>
      <c r="J90" s="263">
        <v>255</v>
      </c>
      <c r="K90" s="276"/>
    </row>
    <row r="91" ht="15" customHeight="1">
      <c r="B91" s="285"/>
      <c r="C91" s="263" t="s">
        <v>658</v>
      </c>
      <c r="D91" s="263"/>
      <c r="E91" s="263"/>
      <c r="F91" s="284" t="s">
        <v>629</v>
      </c>
      <c r="G91" s="283"/>
      <c r="H91" s="263" t="s">
        <v>659</v>
      </c>
      <c r="I91" s="263" t="s">
        <v>660</v>
      </c>
      <c r="J91" s="263"/>
      <c r="K91" s="276"/>
    </row>
    <row r="92" ht="15" customHeight="1">
      <c r="B92" s="285"/>
      <c r="C92" s="263" t="s">
        <v>661</v>
      </c>
      <c r="D92" s="263"/>
      <c r="E92" s="263"/>
      <c r="F92" s="284" t="s">
        <v>629</v>
      </c>
      <c r="G92" s="283"/>
      <c r="H92" s="263" t="s">
        <v>662</v>
      </c>
      <c r="I92" s="263" t="s">
        <v>663</v>
      </c>
      <c r="J92" s="263"/>
      <c r="K92" s="276"/>
    </row>
    <row r="93" ht="15" customHeight="1">
      <c r="B93" s="285"/>
      <c r="C93" s="263" t="s">
        <v>664</v>
      </c>
      <c r="D93" s="263"/>
      <c r="E93" s="263"/>
      <c r="F93" s="284" t="s">
        <v>629</v>
      </c>
      <c r="G93" s="283"/>
      <c r="H93" s="263" t="s">
        <v>664</v>
      </c>
      <c r="I93" s="263" t="s">
        <v>663</v>
      </c>
      <c r="J93" s="263"/>
      <c r="K93" s="276"/>
    </row>
    <row r="94" ht="15" customHeight="1">
      <c r="B94" s="285"/>
      <c r="C94" s="263" t="s">
        <v>35</v>
      </c>
      <c r="D94" s="263"/>
      <c r="E94" s="263"/>
      <c r="F94" s="284" t="s">
        <v>629</v>
      </c>
      <c r="G94" s="283"/>
      <c r="H94" s="263" t="s">
        <v>665</v>
      </c>
      <c r="I94" s="263" t="s">
        <v>663</v>
      </c>
      <c r="J94" s="263"/>
      <c r="K94" s="276"/>
    </row>
    <row r="95" ht="15" customHeight="1">
      <c r="B95" s="285"/>
      <c r="C95" s="263" t="s">
        <v>45</v>
      </c>
      <c r="D95" s="263"/>
      <c r="E95" s="263"/>
      <c r="F95" s="284" t="s">
        <v>629</v>
      </c>
      <c r="G95" s="283"/>
      <c r="H95" s="263" t="s">
        <v>666</v>
      </c>
      <c r="I95" s="263" t="s">
        <v>663</v>
      </c>
      <c r="J95" s="263"/>
      <c r="K95" s="276"/>
    </row>
    <row r="96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ht="18.75" customHeight="1">
      <c r="B98" s="270"/>
      <c r="C98" s="270"/>
      <c r="D98" s="270"/>
      <c r="E98" s="270"/>
      <c r="F98" s="270"/>
      <c r="G98" s="270"/>
      <c r="H98" s="270"/>
      <c r="I98" s="270"/>
      <c r="J98" s="270"/>
      <c r="K98" s="270"/>
    </row>
    <row r="99" ht="7.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3"/>
    </row>
    <row r="100" ht="45" customHeight="1">
      <c r="B100" s="274"/>
      <c r="C100" s="275" t="s">
        <v>667</v>
      </c>
      <c r="D100" s="275"/>
      <c r="E100" s="275"/>
      <c r="F100" s="275"/>
      <c r="G100" s="275"/>
      <c r="H100" s="275"/>
      <c r="I100" s="275"/>
      <c r="J100" s="275"/>
      <c r="K100" s="276"/>
    </row>
    <row r="101" ht="17.25" customHeight="1">
      <c r="B101" s="274"/>
      <c r="C101" s="277" t="s">
        <v>623</v>
      </c>
      <c r="D101" s="277"/>
      <c r="E101" s="277"/>
      <c r="F101" s="277" t="s">
        <v>624</v>
      </c>
      <c r="G101" s="278"/>
      <c r="H101" s="277" t="s">
        <v>115</v>
      </c>
      <c r="I101" s="277" t="s">
        <v>54</v>
      </c>
      <c r="J101" s="277" t="s">
        <v>625</v>
      </c>
      <c r="K101" s="276"/>
    </row>
    <row r="102" ht="17.25" customHeight="1">
      <c r="B102" s="274"/>
      <c r="C102" s="279" t="s">
        <v>626</v>
      </c>
      <c r="D102" s="279"/>
      <c r="E102" s="279"/>
      <c r="F102" s="280" t="s">
        <v>627</v>
      </c>
      <c r="G102" s="281"/>
      <c r="H102" s="279"/>
      <c r="I102" s="279"/>
      <c r="J102" s="279" t="s">
        <v>628</v>
      </c>
      <c r="K102" s="276"/>
    </row>
    <row r="103" ht="5.25" customHeight="1">
      <c r="B103" s="274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ht="15" customHeight="1">
      <c r="B104" s="274"/>
      <c r="C104" s="263" t="s">
        <v>50</v>
      </c>
      <c r="D104" s="282"/>
      <c r="E104" s="282"/>
      <c r="F104" s="284" t="s">
        <v>629</v>
      </c>
      <c r="G104" s="293"/>
      <c r="H104" s="263" t="s">
        <v>668</v>
      </c>
      <c r="I104" s="263" t="s">
        <v>631</v>
      </c>
      <c r="J104" s="263">
        <v>20</v>
      </c>
      <c r="K104" s="276"/>
    </row>
    <row r="105" ht="15" customHeight="1">
      <c r="B105" s="274"/>
      <c r="C105" s="263" t="s">
        <v>632</v>
      </c>
      <c r="D105" s="263"/>
      <c r="E105" s="263"/>
      <c r="F105" s="284" t="s">
        <v>629</v>
      </c>
      <c r="G105" s="263"/>
      <c r="H105" s="263" t="s">
        <v>668</v>
      </c>
      <c r="I105" s="263" t="s">
        <v>631</v>
      </c>
      <c r="J105" s="263">
        <v>120</v>
      </c>
      <c r="K105" s="276"/>
    </row>
    <row r="106" ht="15" customHeight="1">
      <c r="B106" s="285"/>
      <c r="C106" s="263" t="s">
        <v>634</v>
      </c>
      <c r="D106" s="263"/>
      <c r="E106" s="263"/>
      <c r="F106" s="284" t="s">
        <v>635</v>
      </c>
      <c r="G106" s="263"/>
      <c r="H106" s="263" t="s">
        <v>668</v>
      </c>
      <c r="I106" s="263" t="s">
        <v>631</v>
      </c>
      <c r="J106" s="263">
        <v>50</v>
      </c>
      <c r="K106" s="276"/>
    </row>
    <row r="107" ht="15" customHeight="1">
      <c r="B107" s="285"/>
      <c r="C107" s="263" t="s">
        <v>637</v>
      </c>
      <c r="D107" s="263"/>
      <c r="E107" s="263"/>
      <c r="F107" s="284" t="s">
        <v>629</v>
      </c>
      <c r="G107" s="263"/>
      <c r="H107" s="263" t="s">
        <v>668</v>
      </c>
      <c r="I107" s="263" t="s">
        <v>639</v>
      </c>
      <c r="J107" s="263"/>
      <c r="K107" s="276"/>
    </row>
    <row r="108" ht="15" customHeight="1">
      <c r="B108" s="285"/>
      <c r="C108" s="263" t="s">
        <v>648</v>
      </c>
      <c r="D108" s="263"/>
      <c r="E108" s="263"/>
      <c r="F108" s="284" t="s">
        <v>635</v>
      </c>
      <c r="G108" s="263"/>
      <c r="H108" s="263" t="s">
        <v>668</v>
      </c>
      <c r="I108" s="263" t="s">
        <v>631</v>
      </c>
      <c r="J108" s="263">
        <v>50</v>
      </c>
      <c r="K108" s="276"/>
    </row>
    <row r="109" ht="15" customHeight="1">
      <c r="B109" s="285"/>
      <c r="C109" s="263" t="s">
        <v>656</v>
      </c>
      <c r="D109" s="263"/>
      <c r="E109" s="263"/>
      <c r="F109" s="284" t="s">
        <v>635</v>
      </c>
      <c r="G109" s="263"/>
      <c r="H109" s="263" t="s">
        <v>668</v>
      </c>
      <c r="I109" s="263" t="s">
        <v>631</v>
      </c>
      <c r="J109" s="263">
        <v>50</v>
      </c>
      <c r="K109" s="276"/>
    </row>
    <row r="110" ht="15" customHeight="1">
      <c r="B110" s="285"/>
      <c r="C110" s="263" t="s">
        <v>654</v>
      </c>
      <c r="D110" s="263"/>
      <c r="E110" s="263"/>
      <c r="F110" s="284" t="s">
        <v>635</v>
      </c>
      <c r="G110" s="263"/>
      <c r="H110" s="263" t="s">
        <v>668</v>
      </c>
      <c r="I110" s="263" t="s">
        <v>631</v>
      </c>
      <c r="J110" s="263">
        <v>50</v>
      </c>
      <c r="K110" s="276"/>
    </row>
    <row r="111" ht="15" customHeight="1">
      <c r="B111" s="285"/>
      <c r="C111" s="263" t="s">
        <v>50</v>
      </c>
      <c r="D111" s="263"/>
      <c r="E111" s="263"/>
      <c r="F111" s="284" t="s">
        <v>629</v>
      </c>
      <c r="G111" s="263"/>
      <c r="H111" s="263" t="s">
        <v>669</v>
      </c>
      <c r="I111" s="263" t="s">
        <v>631</v>
      </c>
      <c r="J111" s="263">
        <v>20</v>
      </c>
      <c r="K111" s="276"/>
    </row>
    <row r="112" ht="15" customHeight="1">
      <c r="B112" s="285"/>
      <c r="C112" s="263" t="s">
        <v>670</v>
      </c>
      <c r="D112" s="263"/>
      <c r="E112" s="263"/>
      <c r="F112" s="284" t="s">
        <v>629</v>
      </c>
      <c r="G112" s="263"/>
      <c r="H112" s="263" t="s">
        <v>671</v>
      </c>
      <c r="I112" s="263" t="s">
        <v>631</v>
      </c>
      <c r="J112" s="263">
        <v>120</v>
      </c>
      <c r="K112" s="276"/>
    </row>
    <row r="113" ht="15" customHeight="1">
      <c r="B113" s="285"/>
      <c r="C113" s="263" t="s">
        <v>35</v>
      </c>
      <c r="D113" s="263"/>
      <c r="E113" s="263"/>
      <c r="F113" s="284" t="s">
        <v>629</v>
      </c>
      <c r="G113" s="263"/>
      <c r="H113" s="263" t="s">
        <v>672</v>
      </c>
      <c r="I113" s="263" t="s">
        <v>663</v>
      </c>
      <c r="J113" s="263"/>
      <c r="K113" s="276"/>
    </row>
    <row r="114" ht="15" customHeight="1">
      <c r="B114" s="285"/>
      <c r="C114" s="263" t="s">
        <v>45</v>
      </c>
      <c r="D114" s="263"/>
      <c r="E114" s="263"/>
      <c r="F114" s="284" t="s">
        <v>629</v>
      </c>
      <c r="G114" s="263"/>
      <c r="H114" s="263" t="s">
        <v>673</v>
      </c>
      <c r="I114" s="263" t="s">
        <v>663</v>
      </c>
      <c r="J114" s="263"/>
      <c r="K114" s="276"/>
    </row>
    <row r="115" ht="15" customHeight="1">
      <c r="B115" s="285"/>
      <c r="C115" s="263" t="s">
        <v>54</v>
      </c>
      <c r="D115" s="263"/>
      <c r="E115" s="263"/>
      <c r="F115" s="284" t="s">
        <v>629</v>
      </c>
      <c r="G115" s="263"/>
      <c r="H115" s="263" t="s">
        <v>674</v>
      </c>
      <c r="I115" s="263" t="s">
        <v>675</v>
      </c>
      <c r="J115" s="263"/>
      <c r="K115" s="276"/>
    </row>
    <row r="116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ht="18.75" customHeight="1">
      <c r="B117" s="295"/>
      <c r="C117" s="259"/>
      <c r="D117" s="259"/>
      <c r="E117" s="259"/>
      <c r="F117" s="296"/>
      <c r="G117" s="259"/>
      <c r="H117" s="259"/>
      <c r="I117" s="259"/>
      <c r="J117" s="259"/>
      <c r="K117" s="295"/>
    </row>
    <row r="118" ht="18.75" customHeight="1">
      <c r="B118" s="270"/>
      <c r="C118" s="270"/>
      <c r="D118" s="270"/>
      <c r="E118" s="270"/>
      <c r="F118" s="270"/>
      <c r="G118" s="270"/>
      <c r="H118" s="270"/>
      <c r="I118" s="270"/>
      <c r="J118" s="270"/>
      <c r="K118" s="270"/>
    </row>
    <row r="119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ht="45" customHeight="1">
      <c r="B120" s="300"/>
      <c r="C120" s="253" t="s">
        <v>676</v>
      </c>
      <c r="D120" s="253"/>
      <c r="E120" s="253"/>
      <c r="F120" s="253"/>
      <c r="G120" s="253"/>
      <c r="H120" s="253"/>
      <c r="I120" s="253"/>
      <c r="J120" s="253"/>
      <c r="K120" s="301"/>
    </row>
    <row r="121" ht="17.25" customHeight="1">
      <c r="B121" s="302"/>
      <c r="C121" s="277" t="s">
        <v>623</v>
      </c>
      <c r="D121" s="277"/>
      <c r="E121" s="277"/>
      <c r="F121" s="277" t="s">
        <v>624</v>
      </c>
      <c r="G121" s="278"/>
      <c r="H121" s="277" t="s">
        <v>115</v>
      </c>
      <c r="I121" s="277" t="s">
        <v>54</v>
      </c>
      <c r="J121" s="277" t="s">
        <v>625</v>
      </c>
      <c r="K121" s="303"/>
    </row>
    <row r="122" ht="17.25" customHeight="1">
      <c r="B122" s="302"/>
      <c r="C122" s="279" t="s">
        <v>626</v>
      </c>
      <c r="D122" s="279"/>
      <c r="E122" s="279"/>
      <c r="F122" s="280" t="s">
        <v>627</v>
      </c>
      <c r="G122" s="281"/>
      <c r="H122" s="279"/>
      <c r="I122" s="279"/>
      <c r="J122" s="279" t="s">
        <v>628</v>
      </c>
      <c r="K122" s="303"/>
    </row>
    <row r="123" ht="5.25" customHeight="1">
      <c r="B123" s="304"/>
      <c r="C123" s="282"/>
      <c r="D123" s="282"/>
      <c r="E123" s="282"/>
      <c r="F123" s="282"/>
      <c r="G123" s="263"/>
      <c r="H123" s="282"/>
      <c r="I123" s="282"/>
      <c r="J123" s="282"/>
      <c r="K123" s="305"/>
    </row>
    <row r="124" ht="15" customHeight="1">
      <c r="B124" s="304"/>
      <c r="C124" s="263" t="s">
        <v>632</v>
      </c>
      <c r="D124" s="282"/>
      <c r="E124" s="282"/>
      <c r="F124" s="284" t="s">
        <v>629</v>
      </c>
      <c r="G124" s="263"/>
      <c r="H124" s="263" t="s">
        <v>668</v>
      </c>
      <c r="I124" s="263" t="s">
        <v>631</v>
      </c>
      <c r="J124" s="263">
        <v>120</v>
      </c>
      <c r="K124" s="306"/>
    </row>
    <row r="125" ht="15" customHeight="1">
      <c r="B125" s="304"/>
      <c r="C125" s="263" t="s">
        <v>677</v>
      </c>
      <c r="D125" s="263"/>
      <c r="E125" s="263"/>
      <c r="F125" s="284" t="s">
        <v>629</v>
      </c>
      <c r="G125" s="263"/>
      <c r="H125" s="263" t="s">
        <v>678</v>
      </c>
      <c r="I125" s="263" t="s">
        <v>631</v>
      </c>
      <c r="J125" s="263" t="s">
        <v>679</v>
      </c>
      <c r="K125" s="306"/>
    </row>
    <row r="126" ht="15" customHeight="1">
      <c r="B126" s="304"/>
      <c r="C126" s="263" t="s">
        <v>82</v>
      </c>
      <c r="D126" s="263"/>
      <c r="E126" s="263"/>
      <c r="F126" s="284" t="s">
        <v>629</v>
      </c>
      <c r="G126" s="263"/>
      <c r="H126" s="263" t="s">
        <v>680</v>
      </c>
      <c r="I126" s="263" t="s">
        <v>631</v>
      </c>
      <c r="J126" s="263" t="s">
        <v>679</v>
      </c>
      <c r="K126" s="306"/>
    </row>
    <row r="127" ht="15" customHeight="1">
      <c r="B127" s="304"/>
      <c r="C127" s="263" t="s">
        <v>640</v>
      </c>
      <c r="D127" s="263"/>
      <c r="E127" s="263"/>
      <c r="F127" s="284" t="s">
        <v>635</v>
      </c>
      <c r="G127" s="263"/>
      <c r="H127" s="263" t="s">
        <v>641</v>
      </c>
      <c r="I127" s="263" t="s">
        <v>631</v>
      </c>
      <c r="J127" s="263">
        <v>15</v>
      </c>
      <c r="K127" s="306"/>
    </row>
    <row r="128" ht="15" customHeight="1">
      <c r="B128" s="304"/>
      <c r="C128" s="286" t="s">
        <v>642</v>
      </c>
      <c r="D128" s="286"/>
      <c r="E128" s="286"/>
      <c r="F128" s="287" t="s">
        <v>635</v>
      </c>
      <c r="G128" s="286"/>
      <c r="H128" s="286" t="s">
        <v>643</v>
      </c>
      <c r="I128" s="286" t="s">
        <v>631</v>
      </c>
      <c r="J128" s="286">
        <v>15</v>
      </c>
      <c r="K128" s="306"/>
    </row>
    <row r="129" ht="15" customHeight="1">
      <c r="B129" s="304"/>
      <c r="C129" s="286" t="s">
        <v>644</v>
      </c>
      <c r="D129" s="286"/>
      <c r="E129" s="286"/>
      <c r="F129" s="287" t="s">
        <v>635</v>
      </c>
      <c r="G129" s="286"/>
      <c r="H129" s="286" t="s">
        <v>645</v>
      </c>
      <c r="I129" s="286" t="s">
        <v>631</v>
      </c>
      <c r="J129" s="286">
        <v>20</v>
      </c>
      <c r="K129" s="306"/>
    </row>
    <row r="130" ht="15" customHeight="1">
      <c r="B130" s="304"/>
      <c r="C130" s="286" t="s">
        <v>646</v>
      </c>
      <c r="D130" s="286"/>
      <c r="E130" s="286"/>
      <c r="F130" s="287" t="s">
        <v>635</v>
      </c>
      <c r="G130" s="286"/>
      <c r="H130" s="286" t="s">
        <v>647</v>
      </c>
      <c r="I130" s="286" t="s">
        <v>631</v>
      </c>
      <c r="J130" s="286">
        <v>20</v>
      </c>
      <c r="K130" s="306"/>
    </row>
    <row r="131" ht="15" customHeight="1">
      <c r="B131" s="304"/>
      <c r="C131" s="263" t="s">
        <v>634</v>
      </c>
      <c r="D131" s="263"/>
      <c r="E131" s="263"/>
      <c r="F131" s="284" t="s">
        <v>635</v>
      </c>
      <c r="G131" s="263"/>
      <c r="H131" s="263" t="s">
        <v>668</v>
      </c>
      <c r="I131" s="263" t="s">
        <v>631</v>
      </c>
      <c r="J131" s="263">
        <v>50</v>
      </c>
      <c r="K131" s="306"/>
    </row>
    <row r="132" ht="15" customHeight="1">
      <c r="B132" s="304"/>
      <c r="C132" s="263" t="s">
        <v>648</v>
      </c>
      <c r="D132" s="263"/>
      <c r="E132" s="263"/>
      <c r="F132" s="284" t="s">
        <v>635</v>
      </c>
      <c r="G132" s="263"/>
      <c r="H132" s="263" t="s">
        <v>668</v>
      </c>
      <c r="I132" s="263" t="s">
        <v>631</v>
      </c>
      <c r="J132" s="263">
        <v>50</v>
      </c>
      <c r="K132" s="306"/>
    </row>
    <row r="133" ht="15" customHeight="1">
      <c r="B133" s="304"/>
      <c r="C133" s="263" t="s">
        <v>654</v>
      </c>
      <c r="D133" s="263"/>
      <c r="E133" s="263"/>
      <c r="F133" s="284" t="s">
        <v>635</v>
      </c>
      <c r="G133" s="263"/>
      <c r="H133" s="263" t="s">
        <v>668</v>
      </c>
      <c r="I133" s="263" t="s">
        <v>631</v>
      </c>
      <c r="J133" s="263">
        <v>50</v>
      </c>
      <c r="K133" s="306"/>
    </row>
    <row r="134" ht="15" customHeight="1">
      <c r="B134" s="304"/>
      <c r="C134" s="263" t="s">
        <v>656</v>
      </c>
      <c r="D134" s="263"/>
      <c r="E134" s="263"/>
      <c r="F134" s="284" t="s">
        <v>635</v>
      </c>
      <c r="G134" s="263"/>
      <c r="H134" s="263" t="s">
        <v>668</v>
      </c>
      <c r="I134" s="263" t="s">
        <v>631</v>
      </c>
      <c r="J134" s="263">
        <v>50</v>
      </c>
      <c r="K134" s="306"/>
    </row>
    <row r="135" ht="15" customHeight="1">
      <c r="B135" s="304"/>
      <c r="C135" s="263" t="s">
        <v>120</v>
      </c>
      <c r="D135" s="263"/>
      <c r="E135" s="263"/>
      <c r="F135" s="284" t="s">
        <v>635</v>
      </c>
      <c r="G135" s="263"/>
      <c r="H135" s="263" t="s">
        <v>681</v>
      </c>
      <c r="I135" s="263" t="s">
        <v>631</v>
      </c>
      <c r="J135" s="263">
        <v>255</v>
      </c>
      <c r="K135" s="306"/>
    </row>
    <row r="136" ht="15" customHeight="1">
      <c r="B136" s="304"/>
      <c r="C136" s="263" t="s">
        <v>658</v>
      </c>
      <c r="D136" s="263"/>
      <c r="E136" s="263"/>
      <c r="F136" s="284" t="s">
        <v>629</v>
      </c>
      <c r="G136" s="263"/>
      <c r="H136" s="263" t="s">
        <v>682</v>
      </c>
      <c r="I136" s="263" t="s">
        <v>660</v>
      </c>
      <c r="J136" s="263"/>
      <c r="K136" s="306"/>
    </row>
    <row r="137" ht="15" customHeight="1">
      <c r="B137" s="304"/>
      <c r="C137" s="263" t="s">
        <v>661</v>
      </c>
      <c r="D137" s="263"/>
      <c r="E137" s="263"/>
      <c r="F137" s="284" t="s">
        <v>629</v>
      </c>
      <c r="G137" s="263"/>
      <c r="H137" s="263" t="s">
        <v>683</v>
      </c>
      <c r="I137" s="263" t="s">
        <v>663</v>
      </c>
      <c r="J137" s="263"/>
      <c r="K137" s="306"/>
    </row>
    <row r="138" ht="15" customHeight="1">
      <c r="B138" s="304"/>
      <c r="C138" s="263" t="s">
        <v>664</v>
      </c>
      <c r="D138" s="263"/>
      <c r="E138" s="263"/>
      <c r="F138" s="284" t="s">
        <v>629</v>
      </c>
      <c r="G138" s="263"/>
      <c r="H138" s="263" t="s">
        <v>664</v>
      </c>
      <c r="I138" s="263" t="s">
        <v>663</v>
      </c>
      <c r="J138" s="263"/>
      <c r="K138" s="306"/>
    </row>
    <row r="139" ht="15" customHeight="1">
      <c r="B139" s="304"/>
      <c r="C139" s="263" t="s">
        <v>35</v>
      </c>
      <c r="D139" s="263"/>
      <c r="E139" s="263"/>
      <c r="F139" s="284" t="s">
        <v>629</v>
      </c>
      <c r="G139" s="263"/>
      <c r="H139" s="263" t="s">
        <v>684</v>
      </c>
      <c r="I139" s="263" t="s">
        <v>663</v>
      </c>
      <c r="J139" s="263"/>
      <c r="K139" s="306"/>
    </row>
    <row r="140" ht="15" customHeight="1">
      <c r="B140" s="304"/>
      <c r="C140" s="263" t="s">
        <v>685</v>
      </c>
      <c r="D140" s="263"/>
      <c r="E140" s="263"/>
      <c r="F140" s="284" t="s">
        <v>629</v>
      </c>
      <c r="G140" s="263"/>
      <c r="H140" s="263" t="s">
        <v>686</v>
      </c>
      <c r="I140" s="263" t="s">
        <v>663</v>
      </c>
      <c r="J140" s="263"/>
      <c r="K140" s="306"/>
    </row>
    <row r="14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ht="18.75" customHeight="1">
      <c r="B142" s="259"/>
      <c r="C142" s="259"/>
      <c r="D142" s="259"/>
      <c r="E142" s="259"/>
      <c r="F142" s="296"/>
      <c r="G142" s="259"/>
      <c r="H142" s="259"/>
      <c r="I142" s="259"/>
      <c r="J142" s="259"/>
      <c r="K142" s="259"/>
    </row>
    <row r="143" ht="18.75" customHeight="1"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</row>
    <row r="144" ht="7.5" customHeight="1">
      <c r="B144" s="271"/>
      <c r="C144" s="272"/>
      <c r="D144" s="272"/>
      <c r="E144" s="272"/>
      <c r="F144" s="272"/>
      <c r="G144" s="272"/>
      <c r="H144" s="272"/>
      <c r="I144" s="272"/>
      <c r="J144" s="272"/>
      <c r="K144" s="273"/>
    </row>
    <row r="145" ht="45" customHeight="1">
      <c r="B145" s="274"/>
      <c r="C145" s="275" t="s">
        <v>687</v>
      </c>
      <c r="D145" s="275"/>
      <c r="E145" s="275"/>
      <c r="F145" s="275"/>
      <c r="G145" s="275"/>
      <c r="H145" s="275"/>
      <c r="I145" s="275"/>
      <c r="J145" s="275"/>
      <c r="K145" s="276"/>
    </row>
    <row r="146" ht="17.25" customHeight="1">
      <c r="B146" s="274"/>
      <c r="C146" s="277" t="s">
        <v>623</v>
      </c>
      <c r="D146" s="277"/>
      <c r="E146" s="277"/>
      <c r="F146" s="277" t="s">
        <v>624</v>
      </c>
      <c r="G146" s="278"/>
      <c r="H146" s="277" t="s">
        <v>115</v>
      </c>
      <c r="I146" s="277" t="s">
        <v>54</v>
      </c>
      <c r="J146" s="277" t="s">
        <v>625</v>
      </c>
      <c r="K146" s="276"/>
    </row>
    <row r="147" ht="17.25" customHeight="1">
      <c r="B147" s="274"/>
      <c r="C147" s="279" t="s">
        <v>626</v>
      </c>
      <c r="D147" s="279"/>
      <c r="E147" s="279"/>
      <c r="F147" s="280" t="s">
        <v>627</v>
      </c>
      <c r="G147" s="281"/>
      <c r="H147" s="279"/>
      <c r="I147" s="279"/>
      <c r="J147" s="279" t="s">
        <v>628</v>
      </c>
      <c r="K147" s="276"/>
    </row>
    <row r="148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ht="15" customHeight="1">
      <c r="B149" s="285"/>
      <c r="C149" s="310" t="s">
        <v>632</v>
      </c>
      <c r="D149" s="263"/>
      <c r="E149" s="263"/>
      <c r="F149" s="311" t="s">
        <v>629</v>
      </c>
      <c r="G149" s="263"/>
      <c r="H149" s="310" t="s">
        <v>668</v>
      </c>
      <c r="I149" s="310" t="s">
        <v>631</v>
      </c>
      <c r="J149" s="310">
        <v>120</v>
      </c>
      <c r="K149" s="306"/>
    </row>
    <row r="150" ht="15" customHeight="1">
      <c r="B150" s="285"/>
      <c r="C150" s="310" t="s">
        <v>677</v>
      </c>
      <c r="D150" s="263"/>
      <c r="E150" s="263"/>
      <c r="F150" s="311" t="s">
        <v>629</v>
      </c>
      <c r="G150" s="263"/>
      <c r="H150" s="310" t="s">
        <v>688</v>
      </c>
      <c r="I150" s="310" t="s">
        <v>631</v>
      </c>
      <c r="J150" s="310" t="s">
        <v>679</v>
      </c>
      <c r="K150" s="306"/>
    </row>
    <row r="151" ht="15" customHeight="1">
      <c r="B151" s="285"/>
      <c r="C151" s="310" t="s">
        <v>82</v>
      </c>
      <c r="D151" s="263"/>
      <c r="E151" s="263"/>
      <c r="F151" s="311" t="s">
        <v>629</v>
      </c>
      <c r="G151" s="263"/>
      <c r="H151" s="310" t="s">
        <v>689</v>
      </c>
      <c r="I151" s="310" t="s">
        <v>631</v>
      </c>
      <c r="J151" s="310" t="s">
        <v>679</v>
      </c>
      <c r="K151" s="306"/>
    </row>
    <row r="152" ht="15" customHeight="1">
      <c r="B152" s="285"/>
      <c r="C152" s="310" t="s">
        <v>634</v>
      </c>
      <c r="D152" s="263"/>
      <c r="E152" s="263"/>
      <c r="F152" s="311" t="s">
        <v>635</v>
      </c>
      <c r="G152" s="263"/>
      <c r="H152" s="310" t="s">
        <v>668</v>
      </c>
      <c r="I152" s="310" t="s">
        <v>631</v>
      </c>
      <c r="J152" s="310">
        <v>50</v>
      </c>
      <c r="K152" s="306"/>
    </row>
    <row r="153" ht="15" customHeight="1">
      <c r="B153" s="285"/>
      <c r="C153" s="310" t="s">
        <v>637</v>
      </c>
      <c r="D153" s="263"/>
      <c r="E153" s="263"/>
      <c r="F153" s="311" t="s">
        <v>629</v>
      </c>
      <c r="G153" s="263"/>
      <c r="H153" s="310" t="s">
        <v>668</v>
      </c>
      <c r="I153" s="310" t="s">
        <v>639</v>
      </c>
      <c r="J153" s="310"/>
      <c r="K153" s="306"/>
    </row>
    <row r="154" ht="15" customHeight="1">
      <c r="B154" s="285"/>
      <c r="C154" s="310" t="s">
        <v>648</v>
      </c>
      <c r="D154" s="263"/>
      <c r="E154" s="263"/>
      <c r="F154" s="311" t="s">
        <v>635</v>
      </c>
      <c r="G154" s="263"/>
      <c r="H154" s="310" t="s">
        <v>668</v>
      </c>
      <c r="I154" s="310" t="s">
        <v>631</v>
      </c>
      <c r="J154" s="310">
        <v>50</v>
      </c>
      <c r="K154" s="306"/>
    </row>
    <row r="155" ht="15" customHeight="1">
      <c r="B155" s="285"/>
      <c r="C155" s="310" t="s">
        <v>656</v>
      </c>
      <c r="D155" s="263"/>
      <c r="E155" s="263"/>
      <c r="F155" s="311" t="s">
        <v>635</v>
      </c>
      <c r="G155" s="263"/>
      <c r="H155" s="310" t="s">
        <v>668</v>
      </c>
      <c r="I155" s="310" t="s">
        <v>631</v>
      </c>
      <c r="J155" s="310">
        <v>50</v>
      </c>
      <c r="K155" s="306"/>
    </row>
    <row r="156" ht="15" customHeight="1">
      <c r="B156" s="285"/>
      <c r="C156" s="310" t="s">
        <v>654</v>
      </c>
      <c r="D156" s="263"/>
      <c r="E156" s="263"/>
      <c r="F156" s="311" t="s">
        <v>635</v>
      </c>
      <c r="G156" s="263"/>
      <c r="H156" s="310" t="s">
        <v>668</v>
      </c>
      <c r="I156" s="310" t="s">
        <v>631</v>
      </c>
      <c r="J156" s="310">
        <v>50</v>
      </c>
      <c r="K156" s="306"/>
    </row>
    <row r="157" ht="15" customHeight="1">
      <c r="B157" s="285"/>
      <c r="C157" s="310" t="s">
        <v>106</v>
      </c>
      <c r="D157" s="263"/>
      <c r="E157" s="263"/>
      <c r="F157" s="311" t="s">
        <v>629</v>
      </c>
      <c r="G157" s="263"/>
      <c r="H157" s="310" t="s">
        <v>690</v>
      </c>
      <c r="I157" s="310" t="s">
        <v>631</v>
      </c>
      <c r="J157" s="310" t="s">
        <v>691</v>
      </c>
      <c r="K157" s="306"/>
    </row>
    <row r="158" ht="15" customHeight="1">
      <c r="B158" s="285"/>
      <c r="C158" s="310" t="s">
        <v>692</v>
      </c>
      <c r="D158" s="263"/>
      <c r="E158" s="263"/>
      <c r="F158" s="311" t="s">
        <v>629</v>
      </c>
      <c r="G158" s="263"/>
      <c r="H158" s="310" t="s">
        <v>693</v>
      </c>
      <c r="I158" s="310" t="s">
        <v>663</v>
      </c>
      <c r="J158" s="310"/>
      <c r="K158" s="306"/>
    </row>
    <row r="159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ht="18.75" customHeight="1">
      <c r="B160" s="259"/>
      <c r="C160" s="263"/>
      <c r="D160" s="263"/>
      <c r="E160" s="263"/>
      <c r="F160" s="284"/>
      <c r="G160" s="263"/>
      <c r="H160" s="263"/>
      <c r="I160" s="263"/>
      <c r="J160" s="263"/>
      <c r="K160" s="259"/>
    </row>
    <row r="161" ht="18.75" customHeight="1"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</row>
    <row r="162" ht="7.5" customHeight="1">
      <c r="B162" s="249"/>
      <c r="C162" s="250"/>
      <c r="D162" s="250"/>
      <c r="E162" s="250"/>
      <c r="F162" s="250"/>
      <c r="G162" s="250"/>
      <c r="H162" s="250"/>
      <c r="I162" s="250"/>
      <c r="J162" s="250"/>
      <c r="K162" s="251"/>
    </row>
    <row r="163" ht="45" customHeight="1">
      <c r="B163" s="252"/>
      <c r="C163" s="253" t="s">
        <v>694</v>
      </c>
      <c r="D163" s="253"/>
      <c r="E163" s="253"/>
      <c r="F163" s="253"/>
      <c r="G163" s="253"/>
      <c r="H163" s="253"/>
      <c r="I163" s="253"/>
      <c r="J163" s="253"/>
      <c r="K163" s="254"/>
    </row>
    <row r="164" ht="17.25" customHeight="1">
      <c r="B164" s="252"/>
      <c r="C164" s="277" t="s">
        <v>623</v>
      </c>
      <c r="D164" s="277"/>
      <c r="E164" s="277"/>
      <c r="F164" s="277" t="s">
        <v>624</v>
      </c>
      <c r="G164" s="314"/>
      <c r="H164" s="315" t="s">
        <v>115</v>
      </c>
      <c r="I164" s="315" t="s">
        <v>54</v>
      </c>
      <c r="J164" s="277" t="s">
        <v>625</v>
      </c>
      <c r="K164" s="254"/>
    </row>
    <row r="165" ht="17.25" customHeight="1">
      <c r="B165" s="255"/>
      <c r="C165" s="279" t="s">
        <v>626</v>
      </c>
      <c r="D165" s="279"/>
      <c r="E165" s="279"/>
      <c r="F165" s="280" t="s">
        <v>627</v>
      </c>
      <c r="G165" s="316"/>
      <c r="H165" s="317"/>
      <c r="I165" s="317"/>
      <c r="J165" s="279" t="s">
        <v>628</v>
      </c>
      <c r="K165" s="257"/>
    </row>
    <row r="166" ht="5.25" customHeight="1">
      <c r="B166" s="285"/>
      <c r="C166" s="282"/>
      <c r="D166" s="282"/>
      <c r="E166" s="282"/>
      <c r="F166" s="282"/>
      <c r="G166" s="283"/>
      <c r="H166" s="282"/>
      <c r="I166" s="282"/>
      <c r="J166" s="282"/>
      <c r="K166" s="306"/>
    </row>
    <row r="167" ht="15" customHeight="1">
      <c r="B167" s="285"/>
      <c r="C167" s="263" t="s">
        <v>632</v>
      </c>
      <c r="D167" s="263"/>
      <c r="E167" s="263"/>
      <c r="F167" s="284" t="s">
        <v>629</v>
      </c>
      <c r="G167" s="263"/>
      <c r="H167" s="263" t="s">
        <v>668</v>
      </c>
      <c r="I167" s="263" t="s">
        <v>631</v>
      </c>
      <c r="J167" s="263">
        <v>120</v>
      </c>
      <c r="K167" s="306"/>
    </row>
    <row r="168" ht="15" customHeight="1">
      <c r="B168" s="285"/>
      <c r="C168" s="263" t="s">
        <v>677</v>
      </c>
      <c r="D168" s="263"/>
      <c r="E168" s="263"/>
      <c r="F168" s="284" t="s">
        <v>629</v>
      </c>
      <c r="G168" s="263"/>
      <c r="H168" s="263" t="s">
        <v>678</v>
      </c>
      <c r="I168" s="263" t="s">
        <v>631</v>
      </c>
      <c r="J168" s="263" t="s">
        <v>679</v>
      </c>
      <c r="K168" s="306"/>
    </row>
    <row r="169" ht="15" customHeight="1">
      <c r="B169" s="285"/>
      <c r="C169" s="263" t="s">
        <v>82</v>
      </c>
      <c r="D169" s="263"/>
      <c r="E169" s="263"/>
      <c r="F169" s="284" t="s">
        <v>629</v>
      </c>
      <c r="G169" s="263"/>
      <c r="H169" s="263" t="s">
        <v>695</v>
      </c>
      <c r="I169" s="263" t="s">
        <v>631</v>
      </c>
      <c r="J169" s="263" t="s">
        <v>679</v>
      </c>
      <c r="K169" s="306"/>
    </row>
    <row r="170" ht="15" customHeight="1">
      <c r="B170" s="285"/>
      <c r="C170" s="263" t="s">
        <v>634</v>
      </c>
      <c r="D170" s="263"/>
      <c r="E170" s="263"/>
      <c r="F170" s="284" t="s">
        <v>635</v>
      </c>
      <c r="G170" s="263"/>
      <c r="H170" s="263" t="s">
        <v>695</v>
      </c>
      <c r="I170" s="263" t="s">
        <v>631</v>
      </c>
      <c r="J170" s="263">
        <v>50</v>
      </c>
      <c r="K170" s="306"/>
    </row>
    <row r="171" ht="15" customHeight="1">
      <c r="B171" s="285"/>
      <c r="C171" s="263" t="s">
        <v>637</v>
      </c>
      <c r="D171" s="263"/>
      <c r="E171" s="263"/>
      <c r="F171" s="284" t="s">
        <v>629</v>
      </c>
      <c r="G171" s="263"/>
      <c r="H171" s="263" t="s">
        <v>695</v>
      </c>
      <c r="I171" s="263" t="s">
        <v>639</v>
      </c>
      <c r="J171" s="263"/>
      <c r="K171" s="306"/>
    </row>
    <row r="172" ht="15" customHeight="1">
      <c r="B172" s="285"/>
      <c r="C172" s="263" t="s">
        <v>648</v>
      </c>
      <c r="D172" s="263"/>
      <c r="E172" s="263"/>
      <c r="F172" s="284" t="s">
        <v>635</v>
      </c>
      <c r="G172" s="263"/>
      <c r="H172" s="263" t="s">
        <v>695</v>
      </c>
      <c r="I172" s="263" t="s">
        <v>631</v>
      </c>
      <c r="J172" s="263">
        <v>50</v>
      </c>
      <c r="K172" s="306"/>
    </row>
    <row r="173" ht="15" customHeight="1">
      <c r="B173" s="285"/>
      <c r="C173" s="263" t="s">
        <v>656</v>
      </c>
      <c r="D173" s="263"/>
      <c r="E173" s="263"/>
      <c r="F173" s="284" t="s">
        <v>635</v>
      </c>
      <c r="G173" s="263"/>
      <c r="H173" s="263" t="s">
        <v>695</v>
      </c>
      <c r="I173" s="263" t="s">
        <v>631</v>
      </c>
      <c r="J173" s="263">
        <v>50</v>
      </c>
      <c r="K173" s="306"/>
    </row>
    <row r="174" ht="15" customHeight="1">
      <c r="B174" s="285"/>
      <c r="C174" s="263" t="s">
        <v>654</v>
      </c>
      <c r="D174" s="263"/>
      <c r="E174" s="263"/>
      <c r="F174" s="284" t="s">
        <v>635</v>
      </c>
      <c r="G174" s="263"/>
      <c r="H174" s="263" t="s">
        <v>695</v>
      </c>
      <c r="I174" s="263" t="s">
        <v>631</v>
      </c>
      <c r="J174" s="263">
        <v>50</v>
      </c>
      <c r="K174" s="306"/>
    </row>
    <row r="175" ht="15" customHeight="1">
      <c r="B175" s="285"/>
      <c r="C175" s="263" t="s">
        <v>114</v>
      </c>
      <c r="D175" s="263"/>
      <c r="E175" s="263"/>
      <c r="F175" s="284" t="s">
        <v>629</v>
      </c>
      <c r="G175" s="263"/>
      <c r="H175" s="263" t="s">
        <v>696</v>
      </c>
      <c r="I175" s="263" t="s">
        <v>697</v>
      </c>
      <c r="J175" s="263"/>
      <c r="K175" s="306"/>
    </row>
    <row r="176" ht="15" customHeight="1">
      <c r="B176" s="285"/>
      <c r="C176" s="263" t="s">
        <v>54</v>
      </c>
      <c r="D176" s="263"/>
      <c r="E176" s="263"/>
      <c r="F176" s="284" t="s">
        <v>629</v>
      </c>
      <c r="G176" s="263"/>
      <c r="H176" s="263" t="s">
        <v>698</v>
      </c>
      <c r="I176" s="263" t="s">
        <v>699</v>
      </c>
      <c r="J176" s="263">
        <v>1</v>
      </c>
      <c r="K176" s="306"/>
    </row>
    <row r="177" ht="15" customHeight="1">
      <c r="B177" s="285"/>
      <c r="C177" s="263" t="s">
        <v>50</v>
      </c>
      <c r="D177" s="263"/>
      <c r="E177" s="263"/>
      <c r="F177" s="284" t="s">
        <v>629</v>
      </c>
      <c r="G177" s="263"/>
      <c r="H177" s="263" t="s">
        <v>700</v>
      </c>
      <c r="I177" s="263" t="s">
        <v>631</v>
      </c>
      <c r="J177" s="263">
        <v>20</v>
      </c>
      <c r="K177" s="306"/>
    </row>
    <row r="178" ht="15" customHeight="1">
      <c r="B178" s="285"/>
      <c r="C178" s="263" t="s">
        <v>115</v>
      </c>
      <c r="D178" s="263"/>
      <c r="E178" s="263"/>
      <c r="F178" s="284" t="s">
        <v>629</v>
      </c>
      <c r="G178" s="263"/>
      <c r="H178" s="263" t="s">
        <v>701</v>
      </c>
      <c r="I178" s="263" t="s">
        <v>631</v>
      </c>
      <c r="J178" s="263">
        <v>255</v>
      </c>
      <c r="K178" s="306"/>
    </row>
    <row r="179" ht="15" customHeight="1">
      <c r="B179" s="285"/>
      <c r="C179" s="263" t="s">
        <v>116</v>
      </c>
      <c r="D179" s="263"/>
      <c r="E179" s="263"/>
      <c r="F179" s="284" t="s">
        <v>629</v>
      </c>
      <c r="G179" s="263"/>
      <c r="H179" s="263" t="s">
        <v>594</v>
      </c>
      <c r="I179" s="263" t="s">
        <v>631</v>
      </c>
      <c r="J179" s="263">
        <v>10</v>
      </c>
      <c r="K179" s="306"/>
    </row>
    <row r="180" ht="15" customHeight="1">
      <c r="B180" s="285"/>
      <c r="C180" s="263" t="s">
        <v>117</v>
      </c>
      <c r="D180" s="263"/>
      <c r="E180" s="263"/>
      <c r="F180" s="284" t="s">
        <v>629</v>
      </c>
      <c r="G180" s="263"/>
      <c r="H180" s="263" t="s">
        <v>702</v>
      </c>
      <c r="I180" s="263" t="s">
        <v>663</v>
      </c>
      <c r="J180" s="263"/>
      <c r="K180" s="306"/>
    </row>
    <row r="181" ht="15" customHeight="1">
      <c r="B181" s="285"/>
      <c r="C181" s="263" t="s">
        <v>703</v>
      </c>
      <c r="D181" s="263"/>
      <c r="E181" s="263"/>
      <c r="F181" s="284" t="s">
        <v>629</v>
      </c>
      <c r="G181" s="263"/>
      <c r="H181" s="263" t="s">
        <v>704</v>
      </c>
      <c r="I181" s="263" t="s">
        <v>663</v>
      </c>
      <c r="J181" s="263"/>
      <c r="K181" s="306"/>
    </row>
    <row r="182" ht="15" customHeight="1">
      <c r="B182" s="285"/>
      <c r="C182" s="263" t="s">
        <v>692</v>
      </c>
      <c r="D182" s="263"/>
      <c r="E182" s="263"/>
      <c r="F182" s="284" t="s">
        <v>629</v>
      </c>
      <c r="G182" s="263"/>
      <c r="H182" s="263" t="s">
        <v>705</v>
      </c>
      <c r="I182" s="263" t="s">
        <v>663</v>
      </c>
      <c r="J182" s="263"/>
      <c r="K182" s="306"/>
    </row>
    <row r="183" ht="15" customHeight="1">
      <c r="B183" s="285"/>
      <c r="C183" s="263" t="s">
        <v>119</v>
      </c>
      <c r="D183" s="263"/>
      <c r="E183" s="263"/>
      <c r="F183" s="284" t="s">
        <v>635</v>
      </c>
      <c r="G183" s="263"/>
      <c r="H183" s="263" t="s">
        <v>706</v>
      </c>
      <c r="I183" s="263" t="s">
        <v>631</v>
      </c>
      <c r="J183" s="263">
        <v>50</v>
      </c>
      <c r="K183" s="306"/>
    </row>
    <row r="184" ht="15" customHeight="1">
      <c r="B184" s="285"/>
      <c r="C184" s="263" t="s">
        <v>707</v>
      </c>
      <c r="D184" s="263"/>
      <c r="E184" s="263"/>
      <c r="F184" s="284" t="s">
        <v>635</v>
      </c>
      <c r="G184" s="263"/>
      <c r="H184" s="263" t="s">
        <v>708</v>
      </c>
      <c r="I184" s="263" t="s">
        <v>709</v>
      </c>
      <c r="J184" s="263"/>
      <c r="K184" s="306"/>
    </row>
    <row r="185" ht="15" customHeight="1">
      <c r="B185" s="285"/>
      <c r="C185" s="263" t="s">
        <v>710</v>
      </c>
      <c r="D185" s="263"/>
      <c r="E185" s="263"/>
      <c r="F185" s="284" t="s">
        <v>635</v>
      </c>
      <c r="G185" s="263"/>
      <c r="H185" s="263" t="s">
        <v>711</v>
      </c>
      <c r="I185" s="263" t="s">
        <v>709</v>
      </c>
      <c r="J185" s="263"/>
      <c r="K185" s="306"/>
    </row>
    <row r="186" ht="15" customHeight="1">
      <c r="B186" s="285"/>
      <c r="C186" s="263" t="s">
        <v>712</v>
      </c>
      <c r="D186" s="263"/>
      <c r="E186" s="263"/>
      <c r="F186" s="284" t="s">
        <v>635</v>
      </c>
      <c r="G186" s="263"/>
      <c r="H186" s="263" t="s">
        <v>713</v>
      </c>
      <c r="I186" s="263" t="s">
        <v>709</v>
      </c>
      <c r="J186" s="263"/>
      <c r="K186" s="306"/>
    </row>
    <row r="187" ht="15" customHeight="1">
      <c r="B187" s="285"/>
      <c r="C187" s="318" t="s">
        <v>714</v>
      </c>
      <c r="D187" s="263"/>
      <c r="E187" s="263"/>
      <c r="F187" s="284" t="s">
        <v>635</v>
      </c>
      <c r="G187" s="263"/>
      <c r="H187" s="263" t="s">
        <v>715</v>
      </c>
      <c r="I187" s="263" t="s">
        <v>716</v>
      </c>
      <c r="J187" s="319" t="s">
        <v>717</v>
      </c>
      <c r="K187" s="306"/>
    </row>
    <row r="188" ht="15" customHeight="1">
      <c r="B188" s="285"/>
      <c r="C188" s="269" t="s">
        <v>39</v>
      </c>
      <c r="D188" s="263"/>
      <c r="E188" s="263"/>
      <c r="F188" s="284" t="s">
        <v>629</v>
      </c>
      <c r="G188" s="263"/>
      <c r="H188" s="259" t="s">
        <v>718</v>
      </c>
      <c r="I188" s="263" t="s">
        <v>719</v>
      </c>
      <c r="J188" s="263"/>
      <c r="K188" s="306"/>
    </row>
    <row r="189" ht="15" customHeight="1">
      <c r="B189" s="285"/>
      <c r="C189" s="269" t="s">
        <v>720</v>
      </c>
      <c r="D189" s="263"/>
      <c r="E189" s="263"/>
      <c r="F189" s="284" t="s">
        <v>629</v>
      </c>
      <c r="G189" s="263"/>
      <c r="H189" s="263" t="s">
        <v>721</v>
      </c>
      <c r="I189" s="263" t="s">
        <v>663</v>
      </c>
      <c r="J189" s="263"/>
      <c r="K189" s="306"/>
    </row>
    <row r="190" ht="15" customHeight="1">
      <c r="B190" s="285"/>
      <c r="C190" s="269" t="s">
        <v>722</v>
      </c>
      <c r="D190" s="263"/>
      <c r="E190" s="263"/>
      <c r="F190" s="284" t="s">
        <v>629</v>
      </c>
      <c r="G190" s="263"/>
      <c r="H190" s="263" t="s">
        <v>723</v>
      </c>
      <c r="I190" s="263" t="s">
        <v>663</v>
      </c>
      <c r="J190" s="263"/>
      <c r="K190" s="306"/>
    </row>
    <row r="191" ht="15" customHeight="1">
      <c r="B191" s="285"/>
      <c r="C191" s="269" t="s">
        <v>724</v>
      </c>
      <c r="D191" s="263"/>
      <c r="E191" s="263"/>
      <c r="F191" s="284" t="s">
        <v>635</v>
      </c>
      <c r="G191" s="263"/>
      <c r="H191" s="263" t="s">
        <v>725</v>
      </c>
      <c r="I191" s="263" t="s">
        <v>663</v>
      </c>
      <c r="J191" s="263"/>
      <c r="K191" s="306"/>
    </row>
    <row r="192" ht="15" customHeight="1">
      <c r="B192" s="312"/>
      <c r="C192" s="320"/>
      <c r="D192" s="294"/>
      <c r="E192" s="294"/>
      <c r="F192" s="294"/>
      <c r="G192" s="294"/>
      <c r="H192" s="294"/>
      <c r="I192" s="294"/>
      <c r="J192" s="294"/>
      <c r="K192" s="313"/>
    </row>
    <row r="193" ht="18.75" customHeight="1">
      <c r="B193" s="259"/>
      <c r="C193" s="263"/>
      <c r="D193" s="263"/>
      <c r="E193" s="263"/>
      <c r="F193" s="284"/>
      <c r="G193" s="263"/>
      <c r="H193" s="263"/>
      <c r="I193" s="263"/>
      <c r="J193" s="263"/>
      <c r="K193" s="259"/>
    </row>
    <row r="194" ht="18.75" customHeight="1">
      <c r="B194" s="259"/>
      <c r="C194" s="263"/>
      <c r="D194" s="263"/>
      <c r="E194" s="263"/>
      <c r="F194" s="284"/>
      <c r="G194" s="263"/>
      <c r="H194" s="263"/>
      <c r="I194" s="263"/>
      <c r="J194" s="263"/>
      <c r="K194" s="259"/>
    </row>
    <row r="195" ht="18.75" customHeight="1">
      <c r="B195" s="270"/>
      <c r="C195" s="270"/>
      <c r="D195" s="270"/>
      <c r="E195" s="270"/>
      <c r="F195" s="270"/>
      <c r="G195" s="270"/>
      <c r="H195" s="270"/>
      <c r="I195" s="270"/>
      <c r="J195" s="270"/>
      <c r="K195" s="270"/>
    </row>
    <row r="196" ht="13.5">
      <c r="B196" s="249"/>
      <c r="C196" s="250"/>
      <c r="D196" s="250"/>
      <c r="E196" s="250"/>
      <c r="F196" s="250"/>
      <c r="G196" s="250"/>
      <c r="H196" s="250"/>
      <c r="I196" s="250"/>
      <c r="J196" s="250"/>
      <c r="K196" s="251"/>
    </row>
    <row r="197" ht="21">
      <c r="B197" s="252"/>
      <c r="C197" s="253" t="s">
        <v>726</v>
      </c>
      <c r="D197" s="253"/>
      <c r="E197" s="253"/>
      <c r="F197" s="253"/>
      <c r="G197" s="253"/>
      <c r="H197" s="253"/>
      <c r="I197" s="253"/>
      <c r="J197" s="253"/>
      <c r="K197" s="254"/>
    </row>
    <row r="198" ht="25.5" customHeight="1">
      <c r="B198" s="252"/>
      <c r="C198" s="321" t="s">
        <v>727</v>
      </c>
      <c r="D198" s="321"/>
      <c r="E198" s="321"/>
      <c r="F198" s="321" t="s">
        <v>728</v>
      </c>
      <c r="G198" s="322"/>
      <c r="H198" s="321" t="s">
        <v>729</v>
      </c>
      <c r="I198" s="321"/>
      <c r="J198" s="321"/>
      <c r="K198" s="254"/>
    </row>
    <row r="199" ht="5.25" customHeight="1">
      <c r="B199" s="285"/>
      <c r="C199" s="282"/>
      <c r="D199" s="282"/>
      <c r="E199" s="282"/>
      <c r="F199" s="282"/>
      <c r="G199" s="263"/>
      <c r="H199" s="282"/>
      <c r="I199" s="282"/>
      <c r="J199" s="282"/>
      <c r="K199" s="306"/>
    </row>
    <row r="200" ht="15" customHeight="1">
      <c r="B200" s="285"/>
      <c r="C200" s="263" t="s">
        <v>719</v>
      </c>
      <c r="D200" s="263"/>
      <c r="E200" s="263"/>
      <c r="F200" s="284" t="s">
        <v>40</v>
      </c>
      <c r="G200" s="263"/>
      <c r="H200" s="263" t="s">
        <v>730</v>
      </c>
      <c r="I200" s="263"/>
      <c r="J200" s="263"/>
      <c r="K200" s="306"/>
    </row>
    <row r="201" ht="15" customHeight="1">
      <c r="B201" s="285"/>
      <c r="C201" s="291"/>
      <c r="D201" s="263"/>
      <c r="E201" s="263"/>
      <c r="F201" s="284" t="s">
        <v>41</v>
      </c>
      <c r="G201" s="263"/>
      <c r="H201" s="263" t="s">
        <v>731</v>
      </c>
      <c r="I201" s="263"/>
      <c r="J201" s="263"/>
      <c r="K201" s="306"/>
    </row>
    <row r="202" ht="15" customHeight="1">
      <c r="B202" s="285"/>
      <c r="C202" s="291"/>
      <c r="D202" s="263"/>
      <c r="E202" s="263"/>
      <c r="F202" s="284" t="s">
        <v>44</v>
      </c>
      <c r="G202" s="263"/>
      <c r="H202" s="263" t="s">
        <v>732</v>
      </c>
      <c r="I202" s="263"/>
      <c r="J202" s="263"/>
      <c r="K202" s="306"/>
    </row>
    <row r="203" ht="15" customHeight="1">
      <c r="B203" s="285"/>
      <c r="C203" s="263"/>
      <c r="D203" s="263"/>
      <c r="E203" s="263"/>
      <c r="F203" s="284" t="s">
        <v>42</v>
      </c>
      <c r="G203" s="263"/>
      <c r="H203" s="263" t="s">
        <v>733</v>
      </c>
      <c r="I203" s="263"/>
      <c r="J203" s="263"/>
      <c r="K203" s="306"/>
    </row>
    <row r="204" ht="15" customHeight="1">
      <c r="B204" s="285"/>
      <c r="C204" s="263"/>
      <c r="D204" s="263"/>
      <c r="E204" s="263"/>
      <c r="F204" s="284" t="s">
        <v>43</v>
      </c>
      <c r="G204" s="263"/>
      <c r="H204" s="263" t="s">
        <v>734</v>
      </c>
      <c r="I204" s="263"/>
      <c r="J204" s="263"/>
      <c r="K204" s="306"/>
    </row>
    <row r="205" ht="15" customHeight="1">
      <c r="B205" s="285"/>
      <c r="C205" s="263"/>
      <c r="D205" s="263"/>
      <c r="E205" s="263"/>
      <c r="F205" s="284"/>
      <c r="G205" s="263"/>
      <c r="H205" s="263"/>
      <c r="I205" s="263"/>
      <c r="J205" s="263"/>
      <c r="K205" s="306"/>
    </row>
    <row r="206" ht="15" customHeight="1">
      <c r="B206" s="285"/>
      <c r="C206" s="263" t="s">
        <v>675</v>
      </c>
      <c r="D206" s="263"/>
      <c r="E206" s="263"/>
      <c r="F206" s="284" t="s">
        <v>75</v>
      </c>
      <c r="G206" s="263"/>
      <c r="H206" s="263" t="s">
        <v>735</v>
      </c>
      <c r="I206" s="263"/>
      <c r="J206" s="263"/>
      <c r="K206" s="306"/>
    </row>
    <row r="207" ht="15" customHeight="1">
      <c r="B207" s="285"/>
      <c r="C207" s="291"/>
      <c r="D207" s="263"/>
      <c r="E207" s="263"/>
      <c r="F207" s="284" t="s">
        <v>573</v>
      </c>
      <c r="G207" s="263"/>
      <c r="H207" s="263" t="s">
        <v>574</v>
      </c>
      <c r="I207" s="263"/>
      <c r="J207" s="263"/>
      <c r="K207" s="306"/>
    </row>
    <row r="208" ht="15" customHeight="1">
      <c r="B208" s="285"/>
      <c r="C208" s="263"/>
      <c r="D208" s="263"/>
      <c r="E208" s="263"/>
      <c r="F208" s="284" t="s">
        <v>571</v>
      </c>
      <c r="G208" s="263"/>
      <c r="H208" s="263" t="s">
        <v>736</v>
      </c>
      <c r="I208" s="263"/>
      <c r="J208" s="263"/>
      <c r="K208" s="306"/>
    </row>
    <row r="209" ht="15" customHeight="1">
      <c r="B209" s="323"/>
      <c r="C209" s="291"/>
      <c r="D209" s="291"/>
      <c r="E209" s="291"/>
      <c r="F209" s="284" t="s">
        <v>575</v>
      </c>
      <c r="G209" s="269"/>
      <c r="H209" s="310" t="s">
        <v>576</v>
      </c>
      <c r="I209" s="310"/>
      <c r="J209" s="310"/>
      <c r="K209" s="324"/>
    </row>
    <row r="210" ht="15" customHeight="1">
      <c r="B210" s="323"/>
      <c r="C210" s="291"/>
      <c r="D210" s="291"/>
      <c r="E210" s="291"/>
      <c r="F210" s="284" t="s">
        <v>577</v>
      </c>
      <c r="G210" s="269"/>
      <c r="H210" s="310" t="s">
        <v>737</v>
      </c>
      <c r="I210" s="310"/>
      <c r="J210" s="310"/>
      <c r="K210" s="324"/>
    </row>
    <row r="211" ht="15" customHeight="1">
      <c r="B211" s="323"/>
      <c r="C211" s="291"/>
      <c r="D211" s="291"/>
      <c r="E211" s="291"/>
      <c r="F211" s="325"/>
      <c r="G211" s="269"/>
      <c r="H211" s="326"/>
      <c r="I211" s="326"/>
      <c r="J211" s="326"/>
      <c r="K211" s="324"/>
    </row>
    <row r="212" ht="15" customHeight="1">
      <c r="B212" s="323"/>
      <c r="C212" s="263" t="s">
        <v>699</v>
      </c>
      <c r="D212" s="291"/>
      <c r="E212" s="291"/>
      <c r="F212" s="284">
        <v>1</v>
      </c>
      <c r="G212" s="269"/>
      <c r="H212" s="310" t="s">
        <v>738</v>
      </c>
      <c r="I212" s="310"/>
      <c r="J212" s="310"/>
      <c r="K212" s="324"/>
    </row>
    <row r="213" ht="15" customHeight="1">
      <c r="B213" s="323"/>
      <c r="C213" s="291"/>
      <c r="D213" s="291"/>
      <c r="E213" s="291"/>
      <c r="F213" s="284">
        <v>2</v>
      </c>
      <c r="G213" s="269"/>
      <c r="H213" s="310" t="s">
        <v>739</v>
      </c>
      <c r="I213" s="310"/>
      <c r="J213" s="310"/>
      <c r="K213" s="324"/>
    </row>
    <row r="214" ht="15" customHeight="1">
      <c r="B214" s="323"/>
      <c r="C214" s="291"/>
      <c r="D214" s="291"/>
      <c r="E214" s="291"/>
      <c r="F214" s="284">
        <v>3</v>
      </c>
      <c r="G214" s="269"/>
      <c r="H214" s="310" t="s">
        <v>740</v>
      </c>
      <c r="I214" s="310"/>
      <c r="J214" s="310"/>
      <c r="K214" s="324"/>
    </row>
    <row r="215" ht="15" customHeight="1">
      <c r="B215" s="323"/>
      <c r="C215" s="291"/>
      <c r="D215" s="291"/>
      <c r="E215" s="291"/>
      <c r="F215" s="284">
        <v>4</v>
      </c>
      <c r="G215" s="269"/>
      <c r="H215" s="310" t="s">
        <v>741</v>
      </c>
      <c r="I215" s="310"/>
      <c r="J215" s="310"/>
      <c r="K215" s="324"/>
    </row>
    <row r="216" ht="12.75" customHeight="1">
      <c r="B216" s="327"/>
      <c r="C216" s="328"/>
      <c r="D216" s="328"/>
      <c r="E216" s="328"/>
      <c r="F216" s="328"/>
      <c r="G216" s="328"/>
      <c r="H216" s="328"/>
      <c r="I216" s="328"/>
      <c r="J216" s="328"/>
      <c r="K216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BARBORAKYKOEFDD\barborakyskova</dc:creator>
  <cp:lastModifiedBy>BARBORAKYKOEFDD\barborakyskova</cp:lastModifiedBy>
  <dcterms:created xsi:type="dcterms:W3CDTF">2017-11-05T18:59:13Z</dcterms:created>
  <dcterms:modified xsi:type="dcterms:W3CDTF">2017-11-05T18:59:23Z</dcterms:modified>
</cp:coreProperties>
</file>